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xr:revisionPtr revIDLastSave="0" documentId="13_ncr:1_{79B88251-DE57-49B5-9462-36D015790780}" xr6:coauthVersionLast="36" xr6:coauthVersionMax="36" xr10:uidLastSave="{00000000-0000-0000-0000-000000000000}"/>
  <bookViews>
    <workbookView xWindow="0" yWindow="0" windowWidth="28800" windowHeight="11820" tabRatio="848" activeTab="4" xr2:uid="{00000000-000D-0000-FFFF-FFFF00000000}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4">'hospodářská činnost  celkem'!$A$1:$AG$33</definedName>
    <definedName name="_xlnm.Print_Area" localSheetId="3">'hospodářská činnost odbory ú.'!$A$1:$O$33</definedName>
    <definedName name="_xlnm.Print_Area" localSheetId="2">'hospodářská činnost správní f.'!$A$1:$N$22</definedName>
    <definedName name="_xlnm.Print_Area" localSheetId="0">příjmy!$A$1:$O$18</definedName>
    <definedName name="_xlnm.Print_Area" localSheetId="1">'výdaje '!$A$1:$O$15</definedName>
    <definedName name="Z_4EAB83CC_C2B4_4A41_A172_A902FECE3465_.wvu.PrintArea" localSheetId="1" hidden="1">'výdaje '!$A$1:$D$15</definedName>
  </definedNames>
  <calcPr calcId="191029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AG32" i="8" l="1"/>
  <c r="AG19" i="8"/>
  <c r="O16" i="7"/>
  <c r="O12" i="7"/>
  <c r="O19" i="7" s="1"/>
  <c r="O32" i="7"/>
  <c r="N21" i="6"/>
  <c r="N13" i="6"/>
  <c r="AG33" i="8" l="1"/>
  <c r="O33" i="7"/>
  <c r="N22" i="6"/>
  <c r="O15" i="3"/>
  <c r="O15" i="1"/>
  <c r="O10" i="1"/>
  <c r="O8" i="1"/>
  <c r="O16" i="1" l="1"/>
  <c r="O18" i="1" s="1"/>
  <c r="AF16" i="8"/>
  <c r="AF32" i="8"/>
  <c r="AF19" i="8"/>
  <c r="N16" i="7"/>
  <c r="N19" i="7" s="1"/>
  <c r="N32" i="7"/>
  <c r="M21" i="6"/>
  <c r="M13" i="6"/>
  <c r="N15" i="3"/>
  <c r="N10" i="1"/>
  <c r="N15" i="1"/>
  <c r="N8" i="1"/>
  <c r="AF33" i="8" l="1"/>
  <c r="N33" i="7"/>
  <c r="M22" i="6"/>
  <c r="N16" i="1"/>
  <c r="N18" i="1" s="1"/>
  <c r="AE32" i="8"/>
  <c r="AE19" i="8"/>
  <c r="M32" i="7"/>
  <c r="M19" i="7"/>
  <c r="L21" i="6"/>
  <c r="L13" i="6"/>
  <c r="M15" i="3"/>
  <c r="M10" i="1"/>
  <c r="M15" i="1"/>
  <c r="M8" i="1"/>
  <c r="AE33" i="8" l="1"/>
  <c r="M33" i="7"/>
  <c r="L22" i="6"/>
  <c r="M16" i="1"/>
  <c r="M18" i="1" s="1"/>
  <c r="C15" i="3"/>
  <c r="C10" i="1"/>
  <c r="C9" i="1"/>
  <c r="U19" i="8"/>
  <c r="Y32" i="8"/>
  <c r="Z32" i="8"/>
  <c r="AA32" i="8"/>
  <c r="AB32" i="8"/>
  <c r="AB33" i="8" s="1"/>
  <c r="AC32" i="8"/>
  <c r="AC33" i="8" s="1"/>
  <c r="AA19" i="8"/>
  <c r="AB19" i="8"/>
  <c r="AC19" i="8"/>
  <c r="Z19" i="8"/>
  <c r="Y19" i="8"/>
  <c r="I15" i="1"/>
  <c r="J8" i="1"/>
  <c r="I8" i="1"/>
  <c r="AA33" i="8" l="1"/>
  <c r="Z33" i="8"/>
  <c r="Y33" i="8"/>
  <c r="AD32" i="8"/>
  <c r="K32" i="7"/>
  <c r="K19" i="7"/>
  <c r="K21" i="6"/>
  <c r="K13" i="6"/>
  <c r="K15" i="3"/>
  <c r="K15" i="1"/>
  <c r="K8" i="1"/>
  <c r="K33" i="7" l="1"/>
  <c r="K16" i="1"/>
  <c r="AD19" i="8"/>
  <c r="AD33" i="8" s="1"/>
  <c r="K22" i="6"/>
  <c r="K18" i="1"/>
  <c r="T32" i="8"/>
  <c r="T19" i="8"/>
  <c r="T33" i="8" l="1"/>
  <c r="L32" i="7"/>
  <c r="L19" i="7"/>
  <c r="K32" i="8"/>
  <c r="K19" i="8"/>
  <c r="L15" i="3"/>
  <c r="J15" i="3"/>
  <c r="I15" i="3"/>
  <c r="I16" i="1"/>
  <c r="L15" i="1"/>
  <c r="L8" i="1"/>
  <c r="K33" i="8" l="1"/>
  <c r="L33" i="7"/>
  <c r="L18" i="1"/>
  <c r="L16" i="1"/>
  <c r="S32" i="8"/>
  <c r="S19" i="8"/>
  <c r="J32" i="7"/>
  <c r="J19" i="7"/>
  <c r="J21" i="6"/>
  <c r="J13" i="6"/>
  <c r="J15" i="1"/>
  <c r="J33" i="7" l="1"/>
  <c r="J18" i="1"/>
  <c r="J16" i="1"/>
  <c r="J22" i="6"/>
  <c r="S33" i="8"/>
  <c r="J32" i="8"/>
  <c r="J19" i="8"/>
  <c r="J33" i="8" l="1"/>
  <c r="R32" i="8" l="1"/>
  <c r="Q32" i="8"/>
  <c r="P32" i="8"/>
  <c r="O32" i="8"/>
  <c r="N32" i="8"/>
  <c r="M32" i="8"/>
  <c r="L32" i="8"/>
  <c r="I32" i="8"/>
  <c r="H32" i="8"/>
  <c r="G32" i="8"/>
  <c r="F32" i="8"/>
  <c r="E32" i="8"/>
  <c r="D32" i="8"/>
  <c r="C32" i="8"/>
  <c r="R19" i="8"/>
  <c r="Q19" i="8"/>
  <c r="P19" i="8"/>
  <c r="O19" i="8"/>
  <c r="N19" i="8"/>
  <c r="M19" i="8"/>
  <c r="L19" i="8"/>
  <c r="I19" i="8"/>
  <c r="H19" i="8"/>
  <c r="G19" i="8"/>
  <c r="F19" i="8"/>
  <c r="E19" i="8"/>
  <c r="D19" i="8"/>
  <c r="C19" i="8"/>
  <c r="I32" i="7"/>
  <c r="H32" i="7"/>
  <c r="G32" i="7"/>
  <c r="F32" i="7"/>
  <c r="E32" i="7"/>
  <c r="D32" i="7"/>
  <c r="C32" i="7"/>
  <c r="I19" i="7"/>
  <c r="H19" i="7"/>
  <c r="G19" i="7"/>
  <c r="F19" i="7"/>
  <c r="E19" i="7"/>
  <c r="D19" i="7"/>
  <c r="C19" i="7"/>
  <c r="D33" i="7" l="1"/>
  <c r="D33" i="8"/>
  <c r="N33" i="8"/>
  <c r="U32" i="8"/>
  <c r="U33" i="8" s="1"/>
  <c r="E33" i="8"/>
  <c r="O33" i="8"/>
  <c r="W32" i="8"/>
  <c r="X32" i="8"/>
  <c r="F33" i="8"/>
  <c r="L33" i="8"/>
  <c r="P33" i="8"/>
  <c r="W19" i="8"/>
  <c r="X19" i="8"/>
  <c r="V19" i="8"/>
  <c r="C33" i="8"/>
  <c r="G33" i="8"/>
  <c r="M33" i="8"/>
  <c r="Q33" i="8"/>
  <c r="H33" i="8"/>
  <c r="V32" i="8"/>
  <c r="R33" i="8"/>
  <c r="H33" i="7"/>
  <c r="F33" i="7"/>
  <c r="C33" i="7"/>
  <c r="G33" i="7"/>
  <c r="E33" i="7"/>
  <c r="I33" i="8"/>
  <c r="I33" i="7"/>
  <c r="W33" i="8" l="1"/>
  <c r="V33" i="8"/>
  <c r="X33" i="8"/>
  <c r="C15" i="1"/>
  <c r="C8" i="1"/>
  <c r="C16" i="1" l="1"/>
  <c r="C18" i="1" s="1"/>
  <c r="I21" i="6"/>
  <c r="I13" i="6"/>
  <c r="I22" i="6" l="1"/>
  <c r="H15" i="3"/>
  <c r="H15" i="1"/>
  <c r="H8" i="1"/>
  <c r="H16" i="1" s="1"/>
  <c r="H18" i="1" s="1"/>
  <c r="H21" i="6" l="1"/>
  <c r="H13" i="6"/>
  <c r="G21" i="6"/>
  <c r="G13" i="6"/>
  <c r="C13" i="6"/>
  <c r="D13" i="6"/>
  <c r="E13" i="6"/>
  <c r="F13" i="6"/>
  <c r="C21" i="6"/>
  <c r="D21" i="6"/>
  <c r="E21" i="6"/>
  <c r="F21" i="6"/>
  <c r="H22" i="6" l="1"/>
  <c r="G22" i="6"/>
  <c r="G15" i="1"/>
  <c r="G8" i="1"/>
  <c r="G15" i="3"/>
  <c r="G16" i="1" l="1"/>
  <c r="G18" i="1" s="1"/>
  <c r="F22" i="6"/>
  <c r="F15" i="3" l="1"/>
  <c r="F8" i="1" l="1"/>
  <c r="F15" i="1"/>
  <c r="D22" i="6"/>
  <c r="E15" i="3"/>
  <c r="E8" i="1"/>
  <c r="E15" i="1"/>
  <c r="C22" i="6" l="1"/>
  <c r="E16" i="1"/>
  <c r="E18" i="1" s="1"/>
  <c r="E22" i="6"/>
  <c r="F16" i="1"/>
  <c r="F18" i="1" s="1"/>
  <c r="D8" i="1" l="1"/>
  <c r="D15" i="1"/>
  <c r="D16" i="1" l="1"/>
  <c r="D18" i="1" s="1"/>
  <c r="D15" i="3"/>
</calcChain>
</file>

<file path=xl/sharedStrings.xml><?xml version="1.0" encoding="utf-8"?>
<sst xmlns="http://schemas.openxmlformats.org/spreadsheetml/2006/main" count="143" uniqueCount="82">
  <si>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</si>
  <si>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</si>
  <si>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</si>
  <si>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</si>
  <si>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</si>
  <si>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</si>
  <si>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</si>
  <si>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</si>
  <si>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</si>
  <si>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</si>
  <si>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</si>
  <si>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</si>
  <si>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</si>
  <si>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</si>
  <si>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</si>
  <si>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</si>
  <si>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</si>
  <si>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</si>
  <si>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</si>
  <si>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</si>
  <si>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</si>
  <si>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</si>
  <si>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</si>
  <si>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</si>
  <si>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</si>
  <si>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</si>
  <si>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</si>
  <si>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</si>
  <si>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</si>
  <si>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</si>
  <si>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</si>
  <si>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</si>
  <si>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</si>
  <si>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</si>
  <si>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</si>
  <si>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</si>
  <si>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</si>
  <si>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</si>
  <si>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</si>
  <si>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</si>
  <si>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</si>
  <si>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</si>
  <si>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</si>
  <si>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</si>
  <si>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</si>
  <si>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</si>
  <si>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</si>
  <si>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</si>
  <si>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</si>
  <si>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</si>
  <si>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</si>
  <si>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</si>
  <si>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</si>
  <si>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</si>
  <si>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</si>
  <si>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</si>
  <si>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</si>
  <si>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</si>
  <si>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</si>
  <si>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</si>
  <si>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</si>
  <si>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</si>
  <si>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</si>
  <si>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</si>
  <si>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</si>
  <si>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</si>
  <si>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</si>
  <si>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místní správa a zastupitelstvo obcí</t>
  </si>
  <si>
    <t>ostatní činnosti</t>
  </si>
  <si>
    <t>Ostatní zdaňovaná činnost, odbory (v tis.)</t>
  </si>
  <si>
    <t>Správní firmy (v tis.)</t>
  </si>
  <si>
    <t xml:space="preserve">prodej majetku </t>
  </si>
  <si>
    <t>tvorba rezerv</t>
  </si>
  <si>
    <t>rok 
v tis. Kč</t>
  </si>
  <si>
    <t>(v tis. Kč)</t>
  </si>
  <si>
    <t>výnosy z podílových domů</t>
  </si>
  <si>
    <t>Hospodářská (zdaňovaná)  činnost 2021-2023 odbory</t>
  </si>
  <si>
    <t>od mezinárodních organizací</t>
  </si>
  <si>
    <t>Příjmy závěrečných účtů 2021-2024</t>
  </si>
  <si>
    <t>Výdaje závěrečných účtů 2021-2024</t>
  </si>
  <si>
    <t>Hospodářská (zdaňovaná) činnost 2021-2024 správní firmy</t>
  </si>
  <si>
    <t>Hospodářská (zdaňovaná) činnost 2021-2024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</si>
</sst>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"/>
    <numFmt numFmtId="165" formatCode="0.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6" xfId="0" applyFont="1" applyFill="1" applyBorder="1" applyAlignment="1">
      <alignment vertical="center"/>
    </xf>
    <xf numFmtId="164" fontId="9" fillId="0" borderId="4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4" fontId="8" fillId="4" borderId="53" xfId="0" applyNumberFormat="1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64" fontId="9" fillId="0" borderId="5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165" fontId="9" fillId="0" borderId="35" xfId="2" applyNumberFormat="1" applyFont="1" applyBorder="1" applyAlignment="1">
      <alignment vertical="center"/>
    </xf>
    <xf numFmtId="164" fontId="9" fillId="0" borderId="27" xfId="2" applyNumberFormat="1" applyFont="1" applyBorder="1" applyAlignment="1">
      <alignment vertical="center"/>
    </xf>
    <xf numFmtId="164" fontId="9" fillId="0" borderId="28" xfId="2" applyNumberFormat="1" applyFont="1" applyBorder="1" applyAlignment="1">
      <alignment vertical="center"/>
    </xf>
    <xf numFmtId="164" fontId="9" fillId="0" borderId="16" xfId="2" applyNumberFormat="1" applyFont="1" applyBorder="1" applyAlignment="1">
      <alignment vertical="center"/>
    </xf>
    <xf numFmtId="164" fontId="9" fillId="0" borderId="21" xfId="2" applyNumberFormat="1" applyFont="1" applyBorder="1" applyAlignment="1">
      <alignment vertical="center"/>
    </xf>
    <xf numFmtId="164" fontId="9" fillId="0" borderId="32" xfId="2" applyNumberFormat="1" applyFont="1" applyBorder="1" applyAlignment="1">
      <alignment vertical="center"/>
    </xf>
    <xf numFmtId="165" fontId="9" fillId="0" borderId="36" xfId="2" applyNumberFormat="1" applyFont="1" applyBorder="1" applyAlignment="1">
      <alignment vertical="center"/>
    </xf>
    <xf numFmtId="164" fontId="9" fillId="0" borderId="18" xfId="2" applyNumberFormat="1" applyFont="1" applyBorder="1" applyAlignment="1">
      <alignment vertical="center"/>
    </xf>
    <xf numFmtId="164" fontId="9" fillId="0" borderId="22" xfId="2" applyNumberFormat="1" applyFont="1" applyBorder="1" applyAlignment="1">
      <alignment vertical="center"/>
    </xf>
    <xf numFmtId="164" fontId="9" fillId="0" borderId="17" xfId="2" applyNumberFormat="1" applyFont="1" applyBorder="1" applyAlignment="1">
      <alignment vertical="center"/>
    </xf>
    <xf numFmtId="164" fontId="9" fillId="0" borderId="26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165" fontId="9" fillId="0" borderId="36" xfId="2" applyNumberFormat="1" applyFont="1" applyFill="1" applyBorder="1" applyAlignment="1">
      <alignment vertical="center"/>
    </xf>
    <xf numFmtId="164" fontId="9" fillId="0" borderId="18" xfId="2" applyNumberFormat="1" applyFont="1" applyFill="1" applyBorder="1" applyAlignment="1">
      <alignment vertical="center"/>
    </xf>
    <xf numFmtId="164" fontId="9" fillId="0" borderId="22" xfId="2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4" fontId="9" fillId="0" borderId="26" xfId="2" applyNumberFormat="1" applyFont="1" applyFill="1" applyBorder="1" applyAlignment="1">
      <alignment vertical="center"/>
    </xf>
    <xf numFmtId="164" fontId="9" fillId="0" borderId="32" xfId="2" applyNumberFormat="1" applyFont="1" applyFill="1" applyBorder="1" applyAlignment="1">
      <alignment vertical="center"/>
    </xf>
    <xf numFmtId="165" fontId="9" fillId="0" borderId="37" xfId="2" applyNumberFormat="1" applyFont="1" applyBorder="1" applyAlignment="1">
      <alignment vertical="center"/>
    </xf>
    <xf numFmtId="164" fontId="9" fillId="0" borderId="20" xfId="2" applyNumberFormat="1" applyFont="1" applyBorder="1" applyAlignment="1">
      <alignment vertical="center"/>
    </xf>
    <xf numFmtId="164" fontId="9" fillId="0" borderId="23" xfId="2" applyNumberFormat="1" applyFont="1" applyBorder="1" applyAlignment="1">
      <alignment vertical="center"/>
    </xf>
    <xf numFmtId="164" fontId="9" fillId="0" borderId="19" xfId="2" applyNumberFormat="1" applyFont="1" applyBorder="1" applyAlignment="1">
      <alignment vertical="center"/>
    </xf>
    <xf numFmtId="165" fontId="9" fillId="0" borderId="15" xfId="2" applyNumberFormat="1" applyFont="1" applyBorder="1" applyAlignment="1">
      <alignment vertical="center"/>
    </xf>
    <xf numFmtId="164" fontId="9" fillId="0" borderId="15" xfId="0" applyNumberFormat="1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vertical="center"/>
    </xf>
    <xf numFmtId="164" fontId="9" fillId="0" borderId="15" xfId="2" applyNumberFormat="1" applyFont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165" fontId="9" fillId="0" borderId="17" xfId="2" applyNumberFormat="1" applyFont="1" applyBorder="1" applyAlignment="1">
      <alignment vertical="center"/>
    </xf>
    <xf numFmtId="164" fontId="9" fillId="0" borderId="17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5" fontId="9" fillId="0" borderId="17" xfId="2" applyNumberFormat="1" applyFont="1" applyFill="1" applyBorder="1" applyAlignment="1">
      <alignment vertical="center"/>
    </xf>
    <xf numFmtId="165" fontId="9" fillId="0" borderId="19" xfId="2" applyNumberFormat="1" applyFont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44" xfId="2" applyFont="1" applyFill="1" applyBorder="1" applyAlignment="1">
      <alignment horizontal="center" vertical="center" wrapText="1"/>
    </xf>
    <xf numFmtId="0" fontId="8" fillId="2" borderId="46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vertical="center"/>
    </xf>
    <xf numFmtId="164" fontId="8" fillId="4" borderId="2" xfId="2" applyNumberFormat="1" applyFont="1" applyFill="1" applyBorder="1" applyAlignment="1">
      <alignment vertical="center"/>
    </xf>
    <xf numFmtId="164" fontId="8" fillId="4" borderId="43" xfId="2" applyNumberFormat="1" applyFont="1" applyFill="1" applyBorder="1" applyAlignment="1">
      <alignment vertical="center"/>
    </xf>
    <xf numFmtId="165" fontId="8" fillId="4" borderId="12" xfId="2" applyNumberFormat="1" applyFont="1" applyFill="1" applyBorder="1" applyAlignment="1">
      <alignment vertical="center"/>
    </xf>
    <xf numFmtId="164" fontId="8" fillId="4" borderId="14" xfId="2" applyNumberFormat="1" applyFont="1" applyFill="1" applyBorder="1" applyAlignment="1">
      <alignment vertical="center"/>
    </xf>
    <xf numFmtId="164" fontId="8" fillId="4" borderId="10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65" fontId="8" fillId="4" borderId="38" xfId="2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164" fontId="9" fillId="0" borderId="56" xfId="2" applyNumberFormat="1" applyFont="1" applyBorder="1" applyAlignment="1">
      <alignment vertical="center"/>
    </xf>
    <xf numFmtId="164" fontId="9" fillId="0" borderId="56" xfId="2" applyNumberFormat="1" applyFont="1" applyFill="1" applyBorder="1" applyAlignment="1">
      <alignment vertical="center"/>
    </xf>
    <xf numFmtId="164" fontId="9" fillId="0" borderId="57" xfId="2" applyNumberFormat="1" applyFont="1" applyBorder="1" applyAlignment="1">
      <alignment vertical="center"/>
    </xf>
    <xf numFmtId="164" fontId="9" fillId="0" borderId="58" xfId="2" applyNumberFormat="1" applyFont="1" applyBorder="1" applyAlignment="1">
      <alignment vertical="center"/>
    </xf>
    <xf numFmtId="164" fontId="9" fillId="0" borderId="59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44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/>
    </xf>
    <xf numFmtId="164" fontId="9" fillId="0" borderId="48" xfId="0" applyNumberFormat="1" applyFont="1" applyFill="1" applyBorder="1" applyAlignment="1">
      <alignment vertical="center"/>
    </xf>
    <xf numFmtId="164" fontId="9" fillId="0" borderId="60" xfId="0" applyNumberFormat="1" applyFont="1" applyFill="1" applyBorder="1" applyAlignment="1">
      <alignment vertical="center"/>
    </xf>
    <xf numFmtId="164" fontId="8" fillId="4" borderId="61" xfId="0" applyNumberFormat="1" applyFont="1" applyFill="1" applyBorder="1" applyAlignment="1">
      <alignment vertical="center"/>
    </xf>
    <xf numFmtId="164" fontId="9" fillId="0" borderId="62" xfId="0" applyNumberFormat="1" applyFont="1" applyFill="1" applyBorder="1" applyAlignment="1">
      <alignment vertical="center"/>
    </xf>
    <xf numFmtId="164" fontId="9" fillId="0" borderId="63" xfId="0" applyNumberFormat="1" applyFont="1" applyFill="1" applyBorder="1" applyAlignment="1">
      <alignment vertical="center"/>
    </xf>
    <xf numFmtId="164" fontId="9" fillId="0" borderId="64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8" fillId="4" borderId="65" xfId="2" applyNumberFormat="1" applyFont="1" applyFill="1" applyBorder="1" applyAlignment="1">
      <alignment vertical="center"/>
    </xf>
    <xf numFmtId="164" fontId="8" fillId="4" borderId="52" xfId="2" applyNumberFormat="1" applyFont="1" applyFill="1" applyBorder="1" applyAlignment="1">
      <alignment vertical="center"/>
    </xf>
    <xf numFmtId="164" fontId="9" fillId="0" borderId="66" xfId="2" applyNumberFormat="1" applyFont="1" applyBorder="1" applyAlignment="1">
      <alignment vertical="center"/>
    </xf>
    <xf numFmtId="164" fontId="8" fillId="4" borderId="4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67" xfId="0" applyNumberFormat="1" applyFont="1" applyFill="1" applyBorder="1" applyAlignment="1">
      <alignment vertical="center"/>
    </xf>
    <xf numFmtId="164" fontId="8" fillId="3" borderId="68" xfId="0" applyNumberFormat="1" applyFont="1" applyFill="1" applyBorder="1" applyAlignment="1">
      <alignment vertical="center"/>
    </xf>
    <xf numFmtId="164" fontId="9" fillId="0" borderId="29" xfId="0" applyNumberFormat="1" applyFont="1" applyFill="1" applyBorder="1" applyAlignment="1">
      <alignment vertical="center"/>
    </xf>
    <xf numFmtId="164" fontId="8" fillId="4" borderId="69" xfId="0" applyNumberFormat="1" applyFont="1" applyFill="1" applyBorder="1" applyAlignment="1">
      <alignment vertical="center"/>
    </xf>
    <xf numFmtId="164" fontId="9" fillId="0" borderId="70" xfId="0" applyNumberFormat="1" applyFont="1" applyFill="1" applyBorder="1" applyAlignment="1">
      <alignment vertical="center"/>
    </xf>
    <xf numFmtId="164" fontId="9" fillId="0" borderId="71" xfId="0" applyNumberFormat="1" applyFont="1" applyFill="1" applyBorder="1" applyAlignment="1">
      <alignment vertical="center"/>
    </xf>
    <xf numFmtId="164" fontId="8" fillId="4" borderId="72" xfId="0" applyNumberFormat="1" applyFont="1" applyFill="1" applyBorder="1" applyAlignment="1">
      <alignment vertical="center"/>
    </xf>
    <xf numFmtId="164" fontId="9" fillId="0" borderId="73" xfId="2" applyNumberFormat="1" applyFont="1" applyBorder="1" applyAlignment="1">
      <alignment vertical="center"/>
    </xf>
    <xf numFmtId="164" fontId="9" fillId="0" borderId="74" xfId="2" applyNumberFormat="1" applyFont="1" applyBorder="1" applyAlignment="1">
      <alignment vertical="center"/>
    </xf>
    <xf numFmtId="164" fontId="9" fillId="0" borderId="74" xfId="2" applyNumberFormat="1" applyFont="1" applyFill="1" applyBorder="1" applyAlignment="1">
      <alignment vertical="center"/>
    </xf>
    <xf numFmtId="164" fontId="9" fillId="0" borderId="75" xfId="2" applyNumberFormat="1" applyFont="1" applyBorder="1" applyAlignment="1">
      <alignment vertical="center"/>
    </xf>
    <xf numFmtId="164" fontId="8" fillId="4" borderId="76" xfId="2" applyNumberFormat="1" applyFont="1" applyFill="1" applyBorder="1" applyAlignment="1">
      <alignment vertical="center"/>
    </xf>
    <xf numFmtId="164" fontId="8" fillId="4" borderId="68" xfId="2" applyNumberFormat="1" applyFont="1" applyFill="1" applyBorder="1" applyAlignment="1">
      <alignment vertical="center"/>
    </xf>
    <xf numFmtId="164" fontId="9" fillId="0" borderId="77" xfId="2" applyNumberFormat="1" applyFont="1" applyBorder="1" applyAlignment="1">
      <alignment vertical="center"/>
    </xf>
    <xf numFmtId="164" fontId="9" fillId="0" borderId="78" xfId="2" applyNumberFormat="1" applyFont="1" applyBorder="1" applyAlignment="1">
      <alignment vertical="center"/>
    </xf>
    <xf numFmtId="164" fontId="9" fillId="0" borderId="79" xfId="2" applyNumberFormat="1" applyFont="1" applyBorder="1" applyAlignment="1">
      <alignment vertical="center"/>
    </xf>
    <xf numFmtId="164" fontId="9" fillId="0" borderId="54" xfId="2" applyNumberFormat="1" applyFont="1" applyBorder="1" applyAlignment="1">
      <alignment vertical="center"/>
    </xf>
    <xf numFmtId="0" fontId="8" fillId="2" borderId="80" xfId="2" applyFont="1" applyFill="1" applyBorder="1" applyAlignment="1">
      <alignment horizontal="center" vertical="center" wrapText="1"/>
    </xf>
    <xf numFmtId="164" fontId="9" fillId="0" borderId="81" xfId="2" applyNumberFormat="1" applyFont="1" applyBorder="1" applyAlignment="1">
      <alignment vertical="center"/>
    </xf>
    <xf numFmtId="164" fontId="9" fillId="0" borderId="82" xfId="2" applyNumberFormat="1" applyFont="1" applyBorder="1" applyAlignment="1">
      <alignment vertical="center"/>
    </xf>
    <xf numFmtId="164" fontId="9" fillId="0" borderId="82" xfId="2" applyNumberFormat="1" applyFont="1" applyFill="1" applyBorder="1" applyAlignment="1">
      <alignment vertical="center"/>
    </xf>
    <xf numFmtId="164" fontId="9" fillId="0" borderId="83" xfId="2" applyNumberFormat="1" applyFont="1" applyBorder="1" applyAlignment="1">
      <alignment vertical="center"/>
    </xf>
    <xf numFmtId="164" fontId="8" fillId="4" borderId="84" xfId="2" applyNumberFormat="1" applyFont="1" applyFill="1" applyBorder="1" applyAlignment="1">
      <alignment vertical="center"/>
    </xf>
    <xf numFmtId="164" fontId="9" fillId="0" borderId="85" xfId="2" applyNumberFormat="1" applyFont="1" applyBorder="1" applyAlignment="1">
      <alignment vertical="center"/>
    </xf>
    <xf numFmtId="164" fontId="8" fillId="4" borderId="86" xfId="2" applyNumberFormat="1" applyFont="1" applyFill="1" applyBorder="1" applyAlignment="1">
      <alignment vertical="center"/>
    </xf>
    <xf numFmtId="165" fontId="9" fillId="0" borderId="81" xfId="2" applyNumberFormat="1" applyFont="1" applyBorder="1" applyAlignment="1">
      <alignment vertical="center"/>
    </xf>
    <xf numFmtId="165" fontId="9" fillId="0" borderId="82" xfId="2" applyNumberFormat="1" applyFont="1" applyBorder="1" applyAlignment="1">
      <alignment vertical="center"/>
    </xf>
    <xf numFmtId="0" fontId="9" fillId="0" borderId="82" xfId="2" applyFont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0" borderId="83" xfId="2" applyNumberFormat="1" applyFont="1" applyBorder="1" applyAlignment="1">
      <alignment vertical="center"/>
    </xf>
    <xf numFmtId="165" fontId="8" fillId="4" borderId="84" xfId="2" applyNumberFormat="1" applyFont="1" applyFill="1" applyBorder="1" applyAlignment="1">
      <alignment vertical="center"/>
    </xf>
    <xf numFmtId="165" fontId="9" fillId="0" borderId="21" xfId="2" applyNumberFormat="1" applyFont="1" applyBorder="1" applyAlignment="1">
      <alignment vertical="center"/>
    </xf>
    <xf numFmtId="165" fontId="9" fillId="0" borderId="22" xfId="2" applyNumberFormat="1" applyFont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3" xfId="2" applyNumberFormat="1" applyFont="1" applyBorder="1" applyAlignment="1">
      <alignment vertical="center"/>
    </xf>
    <xf numFmtId="165" fontId="8" fillId="4" borderId="10" xfId="2" applyNumberFormat="1" applyFont="1" applyFill="1" applyBorder="1" applyAlignment="1">
      <alignment vertical="center"/>
    </xf>
    <xf numFmtId="0" fontId="8" fillId="2" borderId="90" xfId="2" applyFont="1" applyFill="1" applyBorder="1" applyAlignment="1">
      <alignment horizontal="center" vertical="center" wrapText="1"/>
    </xf>
    <xf numFmtId="164" fontId="9" fillId="0" borderId="91" xfId="2" applyNumberFormat="1" applyFont="1" applyBorder="1" applyAlignment="1">
      <alignment vertical="center"/>
    </xf>
    <xf numFmtId="164" fontId="9" fillId="0" borderId="92" xfId="2" applyNumberFormat="1" applyFont="1" applyBorder="1" applyAlignment="1">
      <alignment vertical="center"/>
    </xf>
    <xf numFmtId="164" fontId="9" fillId="0" borderId="92" xfId="2" applyNumberFormat="1" applyFont="1" applyFill="1" applyBorder="1" applyAlignment="1">
      <alignment vertical="center"/>
    </xf>
    <xf numFmtId="164" fontId="9" fillId="0" borderId="93" xfId="2" applyNumberFormat="1" applyFont="1" applyBorder="1" applyAlignment="1">
      <alignment vertical="center"/>
    </xf>
    <xf numFmtId="164" fontId="8" fillId="4" borderId="94" xfId="2" applyNumberFormat="1" applyFont="1" applyFill="1" applyBorder="1" applyAlignment="1">
      <alignment vertical="center"/>
    </xf>
    <xf numFmtId="164" fontId="8" fillId="4" borderId="95" xfId="2" applyNumberFormat="1" applyFont="1" applyFill="1" applyBorder="1" applyAlignment="1">
      <alignment vertical="center"/>
    </xf>
    <xf numFmtId="0" fontId="8" fillId="2" borderId="67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164" fontId="9" fillId="0" borderId="34" xfId="0" applyNumberFormat="1" applyFont="1" applyFill="1" applyBorder="1" applyAlignment="1">
      <alignment vertical="center"/>
    </xf>
    <xf numFmtId="164" fontId="9" fillId="0" borderId="96" xfId="0" applyNumberFormat="1" applyFont="1" applyFill="1" applyBorder="1" applyAlignment="1">
      <alignment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7" fillId="0" borderId="97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8" fillId="4" borderId="5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8" fillId="4" borderId="49" xfId="0" applyNumberFormat="1" applyFont="1" applyFill="1" applyBorder="1" applyAlignment="1">
      <alignment horizontal="left" vertical="center"/>
    </xf>
    <xf numFmtId="0" fontId="8" fillId="4" borderId="53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5" fontId="8" fillId="4" borderId="41" xfId="2" applyNumberFormat="1" applyFont="1" applyFill="1" applyBorder="1" applyAlignment="1">
      <alignment vertical="center"/>
    </xf>
    <xf numFmtId="0" fontId="8" fillId="4" borderId="89" xfId="2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39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165" fontId="8" fillId="2" borderId="30" xfId="2" applyNumberFormat="1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88" xfId="0" applyFont="1" applyFill="1" applyBorder="1" applyAlignment="1">
      <alignment vertical="center"/>
    </xf>
    <xf numFmtId="0" fontId="8" fillId="0" borderId="40" xfId="2" applyFont="1" applyBorder="1" applyAlignment="1">
      <alignment horizontal="center" vertical="center" textRotation="90"/>
    </xf>
    <xf numFmtId="0" fontId="8" fillId="2" borderId="25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4" borderId="42" xfId="2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165" fontId="8" fillId="2" borderId="24" xfId="2" applyNumberFormat="1" applyFont="1" applyFill="1" applyBorder="1" applyAlignment="1">
      <alignment horizontal="center" vertical="center" wrapText="1"/>
    </xf>
    <xf numFmtId="165" fontId="8" fillId="2" borderId="25" xfId="2" applyNumberFormat="1" applyFont="1" applyFill="1" applyBorder="1" applyAlignment="1">
      <alignment horizontal="center" vertical="center" wrapText="1"/>
    </xf>
    <xf numFmtId="165" fontId="8" fillId="2" borderId="29" xfId="2" applyNumberFormat="1" applyFont="1" applyFill="1" applyBorder="1" applyAlignment="1">
      <alignment horizontal="center" vertical="center" wrapText="1"/>
    </xf>
    <xf numFmtId="0" fontId="8" fillId="2" borderId="62" xfId="2" applyFont="1" applyFill="1" applyBorder="1" applyAlignment="1">
      <alignment horizontal="center" vertical="center" wrapText="1"/>
    </xf>
    <xf numFmtId="0" fontId="8" fillId="2" borderId="98" xfId="2" applyFont="1" applyFill="1" applyBorder="1" applyAlignment="1">
      <alignment horizontal="center" vertical="center" wrapText="1"/>
    </xf>
    <xf numFmtId="165" fontId="8" fillId="2" borderId="33" xfId="2" applyNumberFormat="1" applyFont="1" applyFill="1" applyBorder="1" applyAlignment="1">
      <alignment horizontal="center" vertical="center" wrapText="1"/>
    </xf>
    <xf numFmtId="165" fontId="8" fillId="2" borderId="98" xfId="2" applyNumberFormat="1" applyFont="1" applyFill="1" applyBorder="1" applyAlignment="1">
      <alignment horizontal="center" vertical="center" wrapText="1"/>
    </xf>
    <xf numFmtId="165" fontId="8" fillId="2" borderId="33" xfId="2" applyNumberFormat="1" applyFont="1" applyFill="1" applyBorder="1" applyAlignment="1">
      <alignment horizontal="center" vertical="center"/>
    </xf>
    <xf numFmtId="165" fontId="8" fillId="2" borderId="98" xfId="2" applyNumberFormat="1" applyFont="1" applyFill="1" applyBorder="1" applyAlignment="1">
      <alignment horizontal="center" vertical="center"/>
    </xf>
  </cellXfs>
  <cellStyles count="4">
    <cellStyle name="čárky 2" xfId="3" xr:uid="{00000000-0005-0000-0000-000000000000}"/>
    <cellStyle name="Normální" xfId="0" builtinId="0"/>
    <cellStyle name="normální 2" xfId="2" xr:uid="{00000000-0005-0000-0000-000002000000}"/>
    <cellStyle name="normální 3" xfId="1" xr:uid="{00000000-0005-0000-0000-000003000000}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19"/>
  <sheetViews>
    <sheetView view="pageBreakPreview" zoomScale="90" zoomScaleNormal="90" zoomScaleSheetLayoutView="90" workbookViewId="0">
      <selection activeCell="A2" sqref="A2:A3"/>
    </sheetView>
  </sheetViews>
  <sheetFormatPr defaultColWidth="9.1328125" defaultRowHeight="12.75" x14ac:dyDescent="0.35"/>
  <cols>
    <col min="1" max="1" width="9.1328125" style="1" customWidth="1"/>
    <col min="2" max="2" width="31.53125" style="1" customWidth="1"/>
    <col min="3" max="3" width="12.53125" style="1" customWidth="1"/>
    <col min="4" max="12" width="12.53125" style="1" hidden="1" customWidth="1"/>
    <col min="13" max="13" width="13" style="1" customWidth="1"/>
    <col min="14" max="15" width="13.06640625" style="1" customWidth="1"/>
    <col min="16" max="16384" width="9.1328125" style="1"/>
  </cols>
  <sheetData>
    <row r="1" spans="1:15" s="17" customFormat="1" ht="39.75" customHeight="1" thickBot="1" x14ac:dyDescent="0.4">
      <c r="A1" s="155" t="s">
        <v>78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33.75" customHeight="1" x14ac:dyDescent="0.35">
      <c r="A2" s="156" t="s">
        <v>18</v>
      </c>
      <c r="B2" s="158" t="s">
        <v>19</v>
      </c>
      <c r="C2" s="152" t="s">
        <v>73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5" ht="33.75" customHeight="1" x14ac:dyDescent="0.35">
      <c r="A3" s="157"/>
      <c r="B3" s="159"/>
      <c r="C3" s="148">
        <v>2021</v>
      </c>
      <c r="D3" s="148">
        <v>2022</v>
      </c>
      <c r="E3" s="148">
        <v>2023</v>
      </c>
      <c r="F3" s="148">
        <v>2024</v>
      </c>
      <c r="G3" s="148">
        <v>2025</v>
      </c>
      <c r="H3" s="148">
        <v>2026</v>
      </c>
      <c r="I3" s="148">
        <v>2027</v>
      </c>
      <c r="J3" s="148">
        <v>2028</v>
      </c>
      <c r="K3" s="148">
        <v>2029</v>
      </c>
      <c r="L3" s="148">
        <v>2030</v>
      </c>
      <c r="M3" s="148">
        <v>2022</v>
      </c>
      <c r="N3" s="149">
        <v>2023</v>
      </c>
      <c r="O3" s="149">
        <v>2024</v>
      </c>
    </row>
    <row r="4" spans="1:15" ht="37.5" customHeight="1" x14ac:dyDescent="0.35">
      <c r="A4" s="162" t="s">
        <v>20</v>
      </c>
      <c r="B4" s="15" t="s">
        <v>21</v>
      </c>
      <c r="C4" s="18">
        <v>117534</v>
      </c>
      <c r="D4" s="18"/>
      <c r="E4" s="18"/>
      <c r="F4" s="18"/>
      <c r="G4" s="18"/>
      <c r="H4" s="18"/>
      <c r="I4" s="18"/>
      <c r="J4" s="90"/>
      <c r="K4" s="18"/>
      <c r="L4" s="104"/>
      <c r="M4" s="18">
        <v>128505.9</v>
      </c>
      <c r="N4" s="104">
        <v>126124.6</v>
      </c>
      <c r="O4" s="104">
        <v>210850.7</v>
      </c>
    </row>
    <row r="5" spans="1:15" ht="37.5" customHeight="1" x14ac:dyDescent="0.35">
      <c r="A5" s="163"/>
      <c r="B5" s="15" t="s">
        <v>22</v>
      </c>
      <c r="C5" s="18">
        <v>43542.5</v>
      </c>
      <c r="D5" s="18"/>
      <c r="E5" s="18"/>
      <c r="F5" s="18"/>
      <c r="G5" s="18"/>
      <c r="H5" s="18"/>
      <c r="I5" s="18"/>
      <c r="J5" s="90"/>
      <c r="K5" s="18"/>
      <c r="L5" s="104"/>
      <c r="M5" s="18">
        <v>95021.6</v>
      </c>
      <c r="N5" s="104">
        <v>90745.8</v>
      </c>
      <c r="O5" s="104">
        <v>87598.3</v>
      </c>
    </row>
    <row r="6" spans="1:15" ht="37.5" customHeight="1" x14ac:dyDescent="0.35">
      <c r="A6" s="163"/>
      <c r="B6" s="15" t="s">
        <v>34</v>
      </c>
      <c r="C6" s="18">
        <v>0</v>
      </c>
      <c r="D6" s="18"/>
      <c r="E6" s="18"/>
      <c r="F6" s="18"/>
      <c r="G6" s="18"/>
      <c r="H6" s="18"/>
      <c r="I6" s="18"/>
      <c r="J6" s="90"/>
      <c r="K6" s="18"/>
      <c r="L6" s="104"/>
      <c r="M6" s="18">
        <v>36869.800000000003</v>
      </c>
      <c r="N6" s="104">
        <v>24910.6</v>
      </c>
      <c r="O6" s="104">
        <v>20046.8</v>
      </c>
    </row>
    <row r="7" spans="1:15" ht="37.5" hidden="1" customHeight="1" x14ac:dyDescent="0.35">
      <c r="A7" s="163"/>
      <c r="B7" s="19" t="s">
        <v>34</v>
      </c>
      <c r="C7" s="18">
        <v>0</v>
      </c>
      <c r="D7" s="18"/>
      <c r="E7" s="18"/>
      <c r="F7" s="18"/>
      <c r="G7" s="18"/>
      <c r="H7" s="18"/>
      <c r="I7" s="18"/>
      <c r="J7" s="90"/>
      <c r="K7" s="18"/>
      <c r="L7" s="104"/>
      <c r="M7" s="18">
        <v>0</v>
      </c>
      <c r="N7" s="104">
        <v>0</v>
      </c>
      <c r="O7" s="104">
        <v>0</v>
      </c>
    </row>
    <row r="8" spans="1:15" ht="37.5" customHeight="1" thickBot="1" x14ac:dyDescent="0.4">
      <c r="A8" s="164"/>
      <c r="B8" s="22" t="s">
        <v>0</v>
      </c>
      <c r="C8" s="24">
        <f>SUM(C4:C6)</f>
        <v>161076.5</v>
      </c>
      <c r="D8" s="24">
        <f t="shared" ref="D8:L8" si="0">SUM(D4:D7)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105">
        <f t="shared" si="0"/>
        <v>0</v>
      </c>
      <c r="M8" s="24">
        <f>SUM(M4:M6)</f>
        <v>260397.3</v>
      </c>
      <c r="N8" s="105">
        <f>SUM(N4:N6)</f>
        <v>241781.00000000003</v>
      </c>
      <c r="O8" s="105">
        <f>SUM(O4:O6)</f>
        <v>318495.8</v>
      </c>
    </row>
    <row r="9" spans="1:15" ht="37.5" customHeight="1" x14ac:dyDescent="0.35">
      <c r="A9" s="165" t="s">
        <v>60</v>
      </c>
      <c r="B9" s="25" t="s">
        <v>23</v>
      </c>
      <c r="C9" s="20">
        <f>129294.7+20032.4</f>
        <v>149327.1</v>
      </c>
      <c r="D9" s="20"/>
      <c r="E9" s="20"/>
      <c r="F9" s="20"/>
      <c r="G9" s="20"/>
      <c r="H9" s="20"/>
      <c r="I9" s="20"/>
      <c r="J9" s="92"/>
      <c r="K9" s="20"/>
      <c r="L9" s="106"/>
      <c r="M9" s="20">
        <v>143409.29999999999</v>
      </c>
      <c r="N9" s="106">
        <v>146210.1</v>
      </c>
      <c r="O9" s="106">
        <v>125863.8</v>
      </c>
    </row>
    <row r="10" spans="1:15" ht="37.5" customHeight="1" x14ac:dyDescent="0.35">
      <c r="A10" s="166"/>
      <c r="B10" s="15" t="s">
        <v>24</v>
      </c>
      <c r="C10" s="18">
        <f>346607.7+25145.4</f>
        <v>371753.10000000003</v>
      </c>
      <c r="D10" s="18"/>
      <c r="E10" s="18"/>
      <c r="F10" s="18"/>
      <c r="G10" s="18"/>
      <c r="H10" s="18"/>
      <c r="I10" s="18"/>
      <c r="J10" s="90"/>
      <c r="K10" s="18"/>
      <c r="L10" s="104"/>
      <c r="M10" s="18">
        <f>399044+46236</f>
        <v>445280</v>
      </c>
      <c r="N10" s="104">
        <f>402854.9+27697</f>
        <v>430551.9</v>
      </c>
      <c r="O10" s="104">
        <f>469182.4+255809.5</f>
        <v>724991.9</v>
      </c>
    </row>
    <row r="11" spans="1:15" ht="37.5" customHeight="1" x14ac:dyDescent="0.35">
      <c r="A11" s="166"/>
      <c r="B11" s="15" t="s">
        <v>77</v>
      </c>
      <c r="C11" s="18">
        <v>0</v>
      </c>
      <c r="D11" s="18"/>
      <c r="E11" s="18"/>
      <c r="F11" s="18"/>
      <c r="G11" s="18"/>
      <c r="H11" s="97"/>
      <c r="I11" s="97"/>
      <c r="J11" s="98"/>
      <c r="K11" s="18"/>
      <c r="L11" s="104"/>
      <c r="M11" s="18">
        <v>0</v>
      </c>
      <c r="N11" s="104">
        <v>0</v>
      </c>
      <c r="O11" s="104">
        <v>13135.3</v>
      </c>
    </row>
    <row r="12" spans="1:15" ht="37.5" customHeight="1" x14ac:dyDescent="0.35">
      <c r="A12" s="166"/>
      <c r="B12" s="15" t="s">
        <v>25</v>
      </c>
      <c r="C12" s="18">
        <v>186953.8</v>
      </c>
      <c r="D12" s="18"/>
      <c r="E12" s="18"/>
      <c r="F12" s="18"/>
      <c r="G12" s="18"/>
      <c r="H12" s="16"/>
      <c r="I12" s="16"/>
      <c r="J12" s="93"/>
      <c r="K12" s="18"/>
      <c r="L12" s="104"/>
      <c r="M12" s="18">
        <v>96423.6</v>
      </c>
      <c r="N12" s="104">
        <v>91441.7</v>
      </c>
      <c r="O12" s="104">
        <v>50920.9</v>
      </c>
    </row>
    <row r="13" spans="1:15" ht="37.5" hidden="1" customHeight="1" x14ac:dyDescent="0.35">
      <c r="A13" s="166"/>
      <c r="B13" s="15" t="s">
        <v>26</v>
      </c>
      <c r="C13" s="18"/>
      <c r="D13" s="18"/>
      <c r="E13" s="18"/>
      <c r="F13" s="18"/>
      <c r="G13" s="18"/>
      <c r="H13" s="18"/>
      <c r="I13" s="18"/>
      <c r="J13" s="90"/>
      <c r="K13" s="18"/>
      <c r="L13" s="104"/>
      <c r="M13" s="18"/>
      <c r="N13" s="104"/>
      <c r="O13" s="104"/>
    </row>
    <row r="14" spans="1:15" ht="37.5" hidden="1" customHeight="1" x14ac:dyDescent="0.35">
      <c r="A14" s="166"/>
      <c r="B14" s="19" t="s">
        <v>35</v>
      </c>
      <c r="C14" s="18"/>
      <c r="D14" s="18"/>
      <c r="E14" s="18"/>
      <c r="F14" s="18"/>
      <c r="G14" s="18"/>
      <c r="H14" s="18"/>
      <c r="I14" s="18"/>
      <c r="J14" s="90"/>
      <c r="K14" s="18"/>
      <c r="L14" s="104"/>
      <c r="M14" s="18"/>
      <c r="N14" s="104"/>
      <c r="O14" s="104"/>
    </row>
    <row r="15" spans="1:15" ht="37.5" customHeight="1" thickBot="1" x14ac:dyDescent="0.4">
      <c r="A15" s="167"/>
      <c r="B15" s="23" t="s">
        <v>0</v>
      </c>
      <c r="C15" s="24">
        <f t="shared" ref="C15" si="1">SUM(C9:C14)</f>
        <v>708034</v>
      </c>
      <c r="D15" s="24">
        <f t="shared" ref="D15:G15" si="2">SUM(D9:D14)</f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ref="H15:I15" si="3">SUM(H9:H14)</f>
        <v>0</v>
      </c>
      <c r="I15" s="24">
        <f t="shared" si="3"/>
        <v>0</v>
      </c>
      <c r="J15" s="91">
        <f>SUM(J9:J14)</f>
        <v>0</v>
      </c>
      <c r="K15" s="24">
        <f>SUM(K9:K14)</f>
        <v>0</v>
      </c>
      <c r="L15" s="105">
        <f>SUM(L9:L14)</f>
        <v>0</v>
      </c>
      <c r="M15" s="24">
        <f t="shared" ref="M15:N15" si="4">SUM(M9:M14)</f>
        <v>685112.9</v>
      </c>
      <c r="N15" s="105">
        <f t="shared" si="4"/>
        <v>668203.69999999995</v>
      </c>
      <c r="O15" s="105">
        <f t="shared" ref="O15" si="5">SUM(O9:O14)</f>
        <v>914911.90000000014</v>
      </c>
    </row>
    <row r="16" spans="1:15" ht="45.75" customHeight="1" thickBot="1" x14ac:dyDescent="0.4">
      <c r="A16" s="168" t="s">
        <v>27</v>
      </c>
      <c r="B16" s="169"/>
      <c r="C16" s="21">
        <f t="shared" ref="C16" si="6">C8+C15</f>
        <v>869110.5</v>
      </c>
      <c r="D16" s="21">
        <f t="shared" ref="D16:E16" si="7">D8+D15</f>
        <v>0</v>
      </c>
      <c r="E16" s="21">
        <f t="shared" si="7"/>
        <v>0</v>
      </c>
      <c r="F16" s="21">
        <f t="shared" ref="F16" si="8">F8+F15</f>
        <v>0</v>
      </c>
      <c r="G16" s="21">
        <f t="shared" ref="G16" si="9">G8+G15</f>
        <v>0</v>
      </c>
      <c r="H16" s="21">
        <f t="shared" ref="H16:J16" si="10">H8+H15</f>
        <v>0</v>
      </c>
      <c r="I16" s="21">
        <f t="shared" si="10"/>
        <v>0</v>
      </c>
      <c r="J16" s="21">
        <f t="shared" si="10"/>
        <v>0</v>
      </c>
      <c r="K16" s="21">
        <f t="shared" ref="K16:M16" si="11">K8+K15</f>
        <v>0</v>
      </c>
      <c r="L16" s="107">
        <f t="shared" si="11"/>
        <v>0</v>
      </c>
      <c r="M16" s="21">
        <f t="shared" si="11"/>
        <v>945510.2</v>
      </c>
      <c r="N16" s="107">
        <f t="shared" ref="N16:O16" si="12">N8+N15</f>
        <v>909984.7</v>
      </c>
      <c r="O16" s="107">
        <f t="shared" si="12"/>
        <v>1233407.7000000002</v>
      </c>
    </row>
    <row r="17" spans="1:15" ht="38.25" customHeight="1" thickBot="1" x14ac:dyDescent="0.4">
      <c r="A17" s="170" t="s">
        <v>1</v>
      </c>
      <c r="B17" s="171"/>
      <c r="C17" s="97">
        <v>166068.1</v>
      </c>
      <c r="D17" s="97"/>
      <c r="E17" s="97"/>
      <c r="F17" s="97"/>
      <c r="G17" s="97"/>
      <c r="H17" s="97"/>
      <c r="I17" s="97"/>
      <c r="J17" s="98"/>
      <c r="K17" s="109"/>
      <c r="L17" s="108"/>
      <c r="M17" s="97">
        <v>207637.5</v>
      </c>
      <c r="N17" s="108">
        <v>227270.8</v>
      </c>
      <c r="O17" s="108">
        <v>-139967.5</v>
      </c>
    </row>
    <row r="18" spans="1:15" ht="60.75" customHeight="1" thickBot="1" x14ac:dyDescent="0.4">
      <c r="A18" s="160" t="s">
        <v>28</v>
      </c>
      <c r="B18" s="161"/>
      <c r="C18" s="21">
        <f t="shared" ref="C18" si="13">C17+C16</f>
        <v>1035178.6</v>
      </c>
      <c r="D18" s="21">
        <f t="shared" ref="D18:E18" si="14">D17+D16</f>
        <v>0</v>
      </c>
      <c r="E18" s="21">
        <f t="shared" si="14"/>
        <v>0</v>
      </c>
      <c r="F18" s="21">
        <f t="shared" ref="F18" si="15">F17+F16</f>
        <v>0</v>
      </c>
      <c r="G18" s="21">
        <f t="shared" ref="G18" si="16">G17+G16</f>
        <v>0</v>
      </c>
      <c r="H18" s="21">
        <f t="shared" ref="H18" si="17">H17+H16</f>
        <v>0</v>
      </c>
      <c r="I18" s="21">
        <v>820018.4</v>
      </c>
      <c r="J18" s="94">
        <f>SUM(J8+J15+J17)</f>
        <v>0</v>
      </c>
      <c r="K18" s="21">
        <f>SUM(K8+K15+K17)</f>
        <v>0</v>
      </c>
      <c r="L18" s="107">
        <f>SUM(L8+L15+L17)</f>
        <v>0</v>
      </c>
      <c r="M18" s="21">
        <f t="shared" ref="M18:N18" si="18">M17+M16</f>
        <v>1153147.7</v>
      </c>
      <c r="N18" s="107">
        <f t="shared" si="18"/>
        <v>1137255.5</v>
      </c>
      <c r="O18" s="107">
        <f t="shared" ref="O18" si="19">O17+O16</f>
        <v>1093440.2000000002</v>
      </c>
    </row>
    <row r="19" spans="1:15" x14ac:dyDescent="0.35">
      <c r="I19" s="81"/>
      <c r="J19" s="81"/>
      <c r="K19" s="81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O2"/>
    <mergeCell ref="A1:O1"/>
    <mergeCell ref="A2:A3"/>
    <mergeCell ref="B2:B3"/>
    <mergeCell ref="A18:B18"/>
    <mergeCell ref="A4:A8"/>
    <mergeCell ref="A9:A15"/>
    <mergeCell ref="A16:B16"/>
    <mergeCell ref="A17:B17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8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17"/>
  <sheetViews>
    <sheetView showGridLines="0" view="pageBreakPreview" zoomScaleNormal="90" zoomScaleSheetLayoutView="100" workbookViewId="0">
      <selection activeCell="V8" sqref="V8"/>
    </sheetView>
  </sheetViews>
  <sheetFormatPr defaultColWidth="9.1328125" defaultRowHeight="13.15" x14ac:dyDescent="0.35"/>
  <cols>
    <col min="1" max="1" width="7.1328125" style="4" customWidth="1"/>
    <col min="2" max="2" width="32.86328125" style="4" customWidth="1"/>
    <col min="3" max="3" width="13.6640625" style="4" customWidth="1"/>
    <col min="4" max="6" width="11.46484375" style="4" hidden="1" customWidth="1"/>
    <col min="7" max="7" width="11.46484375" style="10" hidden="1" customWidth="1"/>
    <col min="8" max="8" width="11.46484375" style="11" hidden="1" customWidth="1"/>
    <col min="9" max="9" width="11.53125" style="14" hidden="1" customWidth="1"/>
    <col min="10" max="10" width="12.46484375" style="89" hidden="1" customWidth="1"/>
    <col min="11" max="11" width="12.46484375" style="103" hidden="1" customWidth="1"/>
    <col min="12" max="12" width="12.33203125" style="4" hidden="1" customWidth="1"/>
    <col min="13" max="13" width="13.33203125" style="4" customWidth="1"/>
    <col min="14" max="14" width="13.46484375" style="4" customWidth="1"/>
    <col min="15" max="15" width="13.3984375" style="4" customWidth="1"/>
    <col min="16" max="16384" width="9.1328125" style="4"/>
  </cols>
  <sheetData>
    <row r="1" spans="1:15" ht="39.75" customHeight="1" thickBot="1" x14ac:dyDescent="0.4">
      <c r="A1" s="172" t="s">
        <v>79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5" ht="24.75" customHeight="1" x14ac:dyDescent="0.35">
      <c r="A2" s="179" t="s">
        <v>36</v>
      </c>
      <c r="B2" s="158"/>
      <c r="C2" s="173" t="s">
        <v>55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</row>
    <row r="3" spans="1:15" ht="24.75" customHeight="1" x14ac:dyDescent="0.35">
      <c r="A3" s="180"/>
      <c r="B3" s="181"/>
      <c r="C3" s="148">
        <v>2021</v>
      </c>
      <c r="D3" s="148">
        <v>2022</v>
      </c>
      <c r="E3" s="148">
        <v>2023</v>
      </c>
      <c r="F3" s="148">
        <v>2024</v>
      </c>
      <c r="G3" s="148">
        <v>2025</v>
      </c>
      <c r="H3" s="148">
        <v>2026</v>
      </c>
      <c r="I3" s="148">
        <v>2027</v>
      </c>
      <c r="J3" s="148">
        <v>2028</v>
      </c>
      <c r="K3" s="148">
        <v>2029</v>
      </c>
      <c r="L3" s="148">
        <v>2030</v>
      </c>
      <c r="M3" s="148">
        <v>2022</v>
      </c>
      <c r="N3" s="149">
        <v>2023</v>
      </c>
      <c r="O3" s="149">
        <v>2024</v>
      </c>
    </row>
    <row r="4" spans="1:15" s="5" customFormat="1" ht="37.5" customHeight="1" x14ac:dyDescent="0.35">
      <c r="A4" s="27" t="s">
        <v>3</v>
      </c>
      <c r="B4" s="15" t="s">
        <v>64</v>
      </c>
      <c r="C4" s="18">
        <v>3932.6</v>
      </c>
      <c r="D4" s="18"/>
      <c r="E4" s="18"/>
      <c r="F4" s="18"/>
      <c r="G4" s="18"/>
      <c r="H4" s="18"/>
      <c r="I4" s="18"/>
      <c r="J4" s="90"/>
      <c r="K4" s="18"/>
      <c r="L4" s="104"/>
      <c r="M4" s="18">
        <v>8906.2000000000007</v>
      </c>
      <c r="N4" s="104">
        <v>6765.4</v>
      </c>
      <c r="O4" s="104">
        <v>7136.4</v>
      </c>
    </row>
    <row r="5" spans="1:15" s="2" customFormat="1" ht="37.5" customHeight="1" x14ac:dyDescent="0.35">
      <c r="A5" s="27" t="s">
        <v>4</v>
      </c>
      <c r="B5" s="26" t="s">
        <v>63</v>
      </c>
      <c r="C5" s="18">
        <v>99461.2</v>
      </c>
      <c r="D5" s="18"/>
      <c r="E5" s="18"/>
      <c r="F5" s="18"/>
      <c r="G5" s="18"/>
      <c r="H5" s="18"/>
      <c r="I5" s="18"/>
      <c r="J5" s="90"/>
      <c r="K5" s="18"/>
      <c r="L5" s="104"/>
      <c r="M5" s="18">
        <v>136753.5</v>
      </c>
      <c r="N5" s="104">
        <v>128170.1</v>
      </c>
      <c r="O5" s="104">
        <v>122391.3</v>
      </c>
    </row>
    <row r="6" spans="1:15" s="2" customFormat="1" ht="37.5" customHeight="1" x14ac:dyDescent="0.35">
      <c r="A6" s="27" t="s">
        <v>5</v>
      </c>
      <c r="B6" s="15" t="s">
        <v>14</v>
      </c>
      <c r="C6" s="18">
        <v>21468</v>
      </c>
      <c r="D6" s="18"/>
      <c r="E6" s="18"/>
      <c r="F6" s="18"/>
      <c r="G6" s="18"/>
      <c r="H6" s="18"/>
      <c r="I6" s="18"/>
      <c r="J6" s="90"/>
      <c r="K6" s="18"/>
      <c r="L6" s="104"/>
      <c r="M6" s="18">
        <v>13888.7</v>
      </c>
      <c r="N6" s="104">
        <v>6445.4</v>
      </c>
      <c r="O6" s="104">
        <v>6266.5</v>
      </c>
    </row>
    <row r="7" spans="1:15" s="2" customFormat="1" ht="37.5" customHeight="1" x14ac:dyDescent="0.35">
      <c r="A7" s="27" t="s">
        <v>6</v>
      </c>
      <c r="B7" s="15" t="s">
        <v>13</v>
      </c>
      <c r="C7" s="18">
        <v>280686.90000000002</v>
      </c>
      <c r="D7" s="18"/>
      <c r="E7" s="18"/>
      <c r="F7" s="18"/>
      <c r="G7" s="18"/>
      <c r="H7" s="18"/>
      <c r="I7" s="18"/>
      <c r="J7" s="90"/>
      <c r="K7" s="18"/>
      <c r="L7" s="104"/>
      <c r="M7" s="18">
        <v>408731</v>
      </c>
      <c r="N7" s="104">
        <v>413778.7</v>
      </c>
      <c r="O7" s="104">
        <v>427723.6</v>
      </c>
    </row>
    <row r="8" spans="1:15" s="2" customFormat="1" ht="37.5" customHeight="1" x14ac:dyDescent="0.35">
      <c r="A8" s="27" t="s">
        <v>7</v>
      </c>
      <c r="B8" s="15" t="s">
        <v>65</v>
      </c>
      <c r="C8" s="18">
        <v>68420.3</v>
      </c>
      <c r="D8" s="18"/>
      <c r="E8" s="18"/>
      <c r="F8" s="18"/>
      <c r="G8" s="18"/>
      <c r="H8" s="18"/>
      <c r="I8" s="18"/>
      <c r="J8" s="90"/>
      <c r="K8" s="18"/>
      <c r="L8" s="104"/>
      <c r="M8" s="18">
        <v>66375.899999999994</v>
      </c>
      <c r="N8" s="104">
        <v>65599.5</v>
      </c>
      <c r="O8" s="104">
        <v>68978.2</v>
      </c>
    </row>
    <row r="9" spans="1:15" s="2" customFormat="1" ht="37.5" customHeight="1" x14ac:dyDescent="0.35">
      <c r="A9" s="27" t="s">
        <v>8</v>
      </c>
      <c r="B9" s="15" t="s">
        <v>15</v>
      </c>
      <c r="C9" s="18">
        <v>24307.599999999999</v>
      </c>
      <c r="D9" s="18"/>
      <c r="E9" s="18"/>
      <c r="F9" s="18"/>
      <c r="G9" s="18"/>
      <c r="H9" s="18"/>
      <c r="I9" s="18"/>
      <c r="J9" s="90"/>
      <c r="K9" s="18"/>
      <c r="L9" s="104"/>
      <c r="M9" s="18">
        <v>22702.400000000001</v>
      </c>
      <c r="N9" s="104">
        <v>20487.2</v>
      </c>
      <c r="O9" s="104">
        <v>19828.900000000001</v>
      </c>
    </row>
    <row r="10" spans="1:15" s="2" customFormat="1" ht="37.5" customHeight="1" x14ac:dyDescent="0.35">
      <c r="A10" s="27" t="s">
        <v>9</v>
      </c>
      <c r="B10" s="15" t="s">
        <v>16</v>
      </c>
      <c r="C10" s="18">
        <v>6108.5</v>
      </c>
      <c r="D10" s="18"/>
      <c r="E10" s="18"/>
      <c r="F10" s="18"/>
      <c r="G10" s="18"/>
      <c r="H10" s="18"/>
      <c r="I10" s="18"/>
      <c r="J10" s="90"/>
      <c r="K10" s="18"/>
      <c r="L10" s="104"/>
      <c r="M10" s="18">
        <v>3500.3</v>
      </c>
      <c r="N10" s="104">
        <v>3121.7</v>
      </c>
      <c r="O10" s="104">
        <v>3561.4</v>
      </c>
    </row>
    <row r="11" spans="1:15" s="2" customFormat="1" ht="37.5" customHeight="1" x14ac:dyDescent="0.35">
      <c r="A11" s="27" t="s">
        <v>10</v>
      </c>
      <c r="B11" s="15" t="s">
        <v>17</v>
      </c>
      <c r="C11" s="18">
        <v>170310.5</v>
      </c>
      <c r="D11" s="18"/>
      <c r="E11" s="18"/>
      <c r="F11" s="18"/>
      <c r="G11" s="18"/>
      <c r="H11" s="18"/>
      <c r="I11" s="18"/>
      <c r="J11" s="90"/>
      <c r="K11" s="18"/>
      <c r="L11" s="104"/>
      <c r="M11" s="18">
        <v>130885.6</v>
      </c>
      <c r="N11" s="104">
        <v>79057.899999999994</v>
      </c>
      <c r="O11" s="104">
        <v>53356.9</v>
      </c>
    </row>
    <row r="12" spans="1:15" s="2" customFormat="1" ht="37.5" customHeight="1" x14ac:dyDescent="0.35">
      <c r="A12" s="27" t="s">
        <v>11</v>
      </c>
      <c r="B12" s="15" t="s">
        <v>67</v>
      </c>
      <c r="C12" s="18">
        <v>357030.7</v>
      </c>
      <c r="D12" s="18"/>
      <c r="E12" s="18"/>
      <c r="F12" s="18"/>
      <c r="G12" s="18"/>
      <c r="H12" s="18"/>
      <c r="I12" s="18"/>
      <c r="J12" s="90"/>
      <c r="K12" s="18"/>
      <c r="L12" s="104"/>
      <c r="M12" s="18">
        <v>346657.5</v>
      </c>
      <c r="N12" s="104">
        <v>398700.4</v>
      </c>
      <c r="O12" s="104">
        <v>375390.3</v>
      </c>
    </row>
    <row r="13" spans="1:15" s="2" customFormat="1" ht="37.5" customHeight="1" x14ac:dyDescent="0.35">
      <c r="A13" s="82" t="s">
        <v>12</v>
      </c>
      <c r="B13" s="31" t="s">
        <v>68</v>
      </c>
      <c r="C13" s="32">
        <v>3452.3</v>
      </c>
      <c r="D13" s="32"/>
      <c r="E13" s="32"/>
      <c r="F13" s="32"/>
      <c r="G13" s="32"/>
      <c r="H13" s="32"/>
      <c r="I13" s="32"/>
      <c r="J13" s="95"/>
      <c r="K13" s="18"/>
      <c r="L13" s="104"/>
      <c r="M13" s="32">
        <v>14746.6</v>
      </c>
      <c r="N13" s="150">
        <v>15129.2</v>
      </c>
      <c r="O13" s="150">
        <v>8806.7000000000007</v>
      </c>
    </row>
    <row r="14" spans="1:15" s="2" customFormat="1" ht="37.5" hidden="1" customHeight="1" thickBot="1" x14ac:dyDescent="0.4">
      <c r="A14" s="83" t="s">
        <v>2</v>
      </c>
      <c r="B14" s="29" t="s">
        <v>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6">
        <v>0</v>
      </c>
      <c r="K14" s="18"/>
      <c r="L14" s="104"/>
      <c r="M14" s="30">
        <v>0</v>
      </c>
      <c r="N14" s="151">
        <v>0</v>
      </c>
      <c r="O14" s="151">
        <v>0</v>
      </c>
    </row>
    <row r="15" spans="1:15" ht="41.25" customHeight="1" thickBot="1" x14ac:dyDescent="0.4">
      <c r="A15" s="177" t="s">
        <v>0</v>
      </c>
      <c r="B15" s="178"/>
      <c r="C15" s="28">
        <f>SUM(C4:C14)</f>
        <v>1035178.6000000001</v>
      </c>
      <c r="D15" s="28">
        <f t="shared" ref="D15:E15" si="0">SUM(D4:D14)</f>
        <v>0</v>
      </c>
      <c r="E15" s="28">
        <f t="shared" si="0"/>
        <v>0</v>
      </c>
      <c r="F15" s="28">
        <f t="shared" ref="F15" si="1">SUM(F4:F14)</f>
        <v>0</v>
      </c>
      <c r="G15" s="28">
        <f t="shared" ref="G15" si="2">SUM(G4:G14)</f>
        <v>0</v>
      </c>
      <c r="H15" s="28">
        <f t="shared" ref="H15:L15" si="3">SUM(H4:H14)</f>
        <v>0</v>
      </c>
      <c r="I15" s="28">
        <f t="shared" si="3"/>
        <v>0</v>
      </c>
      <c r="J15" s="28">
        <f t="shared" si="3"/>
        <v>0</v>
      </c>
      <c r="K15" s="28">
        <f t="shared" ref="K15" si="4">SUM(K4:K14)</f>
        <v>0</v>
      </c>
      <c r="L15" s="110">
        <f t="shared" si="3"/>
        <v>0</v>
      </c>
      <c r="M15" s="28">
        <f>SUM(M4:M14)</f>
        <v>1153147.7000000002</v>
      </c>
      <c r="N15" s="110">
        <f>SUM(N4:N14)</f>
        <v>1137255.4999999998</v>
      </c>
      <c r="O15" s="110">
        <f>SUM(O4:O14)</f>
        <v>1093440.2</v>
      </c>
    </row>
    <row r="16" spans="1:15" x14ac:dyDescent="0.35">
      <c r="A16" s="176"/>
      <c r="B16" s="176"/>
    </row>
    <row r="17" spans="1:2" x14ac:dyDescent="0.35">
      <c r="A17" s="176"/>
      <c r="B17" s="176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N1"/>
    <mergeCell ref="C2:O2"/>
    <mergeCell ref="A16:B16"/>
    <mergeCell ref="A17:B17"/>
    <mergeCell ref="A15:B15"/>
    <mergeCell ref="A2:B3"/>
  </mergeCells>
  <phoneticPr fontId="0" type="noConversion"/>
  <printOptions horizontalCentered="1"/>
  <pageMargins left="0.23622047244094491" right="0.15748031496062992" top="0.59055118110236227" bottom="0.15748031496062992" header="0" footer="0.15748031496062992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102"/>
  <sheetViews>
    <sheetView view="pageBreakPreview" zoomScale="93" zoomScaleNormal="80" zoomScaleSheetLayoutView="93" workbookViewId="0">
      <selection activeCell="N15" sqref="N15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3" customWidth="1"/>
    <col min="4" max="11" width="12.6640625" style="3" hidden="1" customWidth="1"/>
    <col min="12" max="12" width="11.59765625" style="2" customWidth="1"/>
    <col min="13" max="13" width="11.6640625" style="2" customWidth="1"/>
    <col min="14" max="14" width="11.86328125" style="2" customWidth="1"/>
    <col min="15" max="16384" width="9.1328125" style="2"/>
  </cols>
  <sheetData>
    <row r="1" spans="1:14" ht="54.75" customHeight="1" thickBot="1" x14ac:dyDescent="0.4">
      <c r="A1" s="182" t="s">
        <v>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s="9" customFormat="1" ht="35.25" customHeight="1" x14ac:dyDescent="0.35">
      <c r="A2" s="188" t="s">
        <v>58</v>
      </c>
      <c r="B2" s="189"/>
      <c r="C2" s="201" t="s">
        <v>74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s="9" customFormat="1" ht="31.5" customHeight="1" x14ac:dyDescent="0.35">
      <c r="A3" s="190"/>
      <c r="B3" s="191"/>
      <c r="C3" s="121">
        <v>2021</v>
      </c>
      <c r="D3" s="67">
        <v>2022</v>
      </c>
      <c r="E3" s="67">
        <v>2023</v>
      </c>
      <c r="F3" s="67">
        <v>2024</v>
      </c>
      <c r="G3" s="67">
        <v>2025</v>
      </c>
      <c r="H3" s="67">
        <v>2026</v>
      </c>
      <c r="I3" s="67">
        <v>2027</v>
      </c>
      <c r="J3" s="67">
        <v>2028</v>
      </c>
      <c r="K3" s="67">
        <v>2029</v>
      </c>
      <c r="L3" s="147">
        <v>2022</v>
      </c>
      <c r="M3" s="147">
        <v>2023</v>
      </c>
      <c r="N3" s="147">
        <v>2024</v>
      </c>
    </row>
    <row r="4" spans="1:14" s="9" customFormat="1" ht="18" customHeight="1" x14ac:dyDescent="0.35">
      <c r="A4" s="185" t="s">
        <v>56</v>
      </c>
      <c r="B4" s="129" t="s">
        <v>37</v>
      </c>
      <c r="C4" s="122">
        <v>37115</v>
      </c>
      <c r="D4" s="34"/>
      <c r="E4" s="35"/>
      <c r="F4" s="35"/>
      <c r="G4" s="34"/>
      <c r="H4" s="34"/>
      <c r="I4" s="35"/>
      <c r="J4" s="35"/>
      <c r="K4" s="34"/>
      <c r="L4" s="118">
        <v>46109</v>
      </c>
      <c r="M4" s="118">
        <v>48437</v>
      </c>
      <c r="N4" s="118">
        <v>49324</v>
      </c>
    </row>
    <row r="5" spans="1:14" s="9" customFormat="1" ht="18" customHeight="1" x14ac:dyDescent="0.35">
      <c r="A5" s="186"/>
      <c r="B5" s="130" t="s">
        <v>38</v>
      </c>
      <c r="C5" s="123">
        <v>18224</v>
      </c>
      <c r="D5" s="41"/>
      <c r="E5" s="42"/>
      <c r="F5" s="42"/>
      <c r="G5" s="41"/>
      <c r="H5" s="41"/>
      <c r="I5" s="42"/>
      <c r="J5" s="42"/>
      <c r="K5" s="41"/>
      <c r="L5" s="112">
        <v>25630</v>
      </c>
      <c r="M5" s="112">
        <v>45084</v>
      </c>
      <c r="N5" s="112">
        <v>31339</v>
      </c>
    </row>
    <row r="6" spans="1:14" s="9" customFormat="1" ht="18" customHeight="1" x14ac:dyDescent="0.35">
      <c r="A6" s="186"/>
      <c r="B6" s="131" t="s">
        <v>39</v>
      </c>
      <c r="C6" s="123">
        <v>0</v>
      </c>
      <c r="D6" s="41"/>
      <c r="E6" s="42"/>
      <c r="F6" s="42"/>
      <c r="G6" s="41"/>
      <c r="H6" s="41"/>
      <c r="I6" s="42"/>
      <c r="J6" s="42"/>
      <c r="K6" s="41"/>
      <c r="L6" s="112">
        <v>0</v>
      </c>
      <c r="M6" s="112">
        <v>0</v>
      </c>
      <c r="N6" s="112">
        <v>0</v>
      </c>
    </row>
    <row r="7" spans="1:14" s="9" customFormat="1" ht="18" customHeight="1" x14ac:dyDescent="0.35">
      <c r="A7" s="186"/>
      <c r="B7" s="130" t="s">
        <v>29</v>
      </c>
      <c r="C7" s="123">
        <v>4027</v>
      </c>
      <c r="D7" s="41"/>
      <c r="E7" s="42"/>
      <c r="F7" s="42"/>
      <c r="G7" s="41"/>
      <c r="H7" s="41"/>
      <c r="I7" s="42"/>
      <c r="J7" s="42"/>
      <c r="K7" s="41"/>
      <c r="L7" s="112">
        <v>1313</v>
      </c>
      <c r="M7" s="112">
        <v>4251</v>
      </c>
      <c r="N7" s="112">
        <v>4968</v>
      </c>
    </row>
    <row r="8" spans="1:14" s="9" customFormat="1" ht="18" customHeight="1" x14ac:dyDescent="0.35">
      <c r="A8" s="186"/>
      <c r="B8" s="130" t="s">
        <v>40</v>
      </c>
      <c r="C8" s="123">
        <v>9271</v>
      </c>
      <c r="D8" s="41"/>
      <c r="E8" s="42"/>
      <c r="F8" s="42"/>
      <c r="G8" s="41"/>
      <c r="H8" s="41"/>
      <c r="I8" s="42"/>
      <c r="J8" s="42"/>
      <c r="K8" s="41"/>
      <c r="L8" s="112">
        <v>9786</v>
      </c>
      <c r="M8" s="112">
        <v>9584</v>
      </c>
      <c r="N8" s="112">
        <v>10075</v>
      </c>
    </row>
    <row r="9" spans="1:14" s="9" customFormat="1" ht="18" customHeight="1" x14ac:dyDescent="0.35">
      <c r="A9" s="186"/>
      <c r="B9" s="130" t="s">
        <v>32</v>
      </c>
      <c r="C9" s="123">
        <v>1554</v>
      </c>
      <c r="D9" s="41"/>
      <c r="E9" s="42"/>
      <c r="F9" s="42"/>
      <c r="G9" s="41"/>
      <c r="H9" s="41"/>
      <c r="I9" s="42"/>
      <c r="J9" s="42"/>
      <c r="K9" s="41"/>
      <c r="L9" s="112">
        <v>1503</v>
      </c>
      <c r="M9" s="112">
        <v>666</v>
      </c>
      <c r="N9" s="112">
        <v>1295</v>
      </c>
    </row>
    <row r="10" spans="1:14" s="9" customFormat="1" ht="18" customHeight="1" x14ac:dyDescent="0.35">
      <c r="A10" s="186"/>
      <c r="B10" s="130" t="s">
        <v>33</v>
      </c>
      <c r="C10" s="123">
        <v>6703</v>
      </c>
      <c r="D10" s="41"/>
      <c r="E10" s="42"/>
      <c r="F10" s="42"/>
      <c r="G10" s="41"/>
      <c r="H10" s="41"/>
      <c r="I10" s="42"/>
      <c r="J10" s="42"/>
      <c r="K10" s="41"/>
      <c r="L10" s="112">
        <v>7091</v>
      </c>
      <c r="M10" s="112">
        <v>8510</v>
      </c>
      <c r="N10" s="112">
        <v>9151</v>
      </c>
    </row>
    <row r="11" spans="1:14" s="9" customFormat="1" ht="18" customHeight="1" x14ac:dyDescent="0.35">
      <c r="A11" s="186"/>
      <c r="B11" s="130" t="s">
        <v>41</v>
      </c>
      <c r="C11" s="123">
        <v>54847</v>
      </c>
      <c r="D11" s="41"/>
      <c r="E11" s="42"/>
      <c r="F11" s="42"/>
      <c r="G11" s="41"/>
      <c r="H11" s="41"/>
      <c r="I11" s="42"/>
      <c r="J11" s="42"/>
      <c r="K11" s="41"/>
      <c r="L11" s="112">
        <v>31375</v>
      </c>
      <c r="M11" s="112">
        <v>8261</v>
      </c>
      <c r="N11" s="112">
        <v>5521</v>
      </c>
    </row>
    <row r="12" spans="1:14" s="9" customFormat="1" ht="18" customHeight="1" thickBot="1" x14ac:dyDescent="0.4">
      <c r="A12" s="186"/>
      <c r="B12" s="130" t="s">
        <v>31</v>
      </c>
      <c r="C12" s="123">
        <v>1775</v>
      </c>
      <c r="D12" s="41"/>
      <c r="E12" s="42"/>
      <c r="F12" s="42"/>
      <c r="G12" s="41"/>
      <c r="H12" s="41"/>
      <c r="I12" s="42"/>
      <c r="J12" s="42"/>
      <c r="K12" s="41"/>
      <c r="L12" s="112">
        <v>3980</v>
      </c>
      <c r="M12" s="112">
        <v>5155</v>
      </c>
      <c r="N12" s="112">
        <v>5510</v>
      </c>
    </row>
    <row r="13" spans="1:14" s="9" customFormat="1" ht="24.75" customHeight="1" thickTop="1" x14ac:dyDescent="0.35">
      <c r="A13" s="187"/>
      <c r="B13" s="134" t="s">
        <v>59</v>
      </c>
      <c r="C13" s="126">
        <f t="shared" ref="C13:K13" si="0">SUM(C4:C12)</f>
        <v>133516</v>
      </c>
      <c r="D13" s="78">
        <f t="shared" si="0"/>
        <v>0</v>
      </c>
      <c r="E13" s="79">
        <f t="shared" si="0"/>
        <v>0</v>
      </c>
      <c r="F13" s="79">
        <f t="shared" si="0"/>
        <v>0</v>
      </c>
      <c r="G13" s="78">
        <f t="shared" si="0"/>
        <v>0</v>
      </c>
      <c r="H13" s="78">
        <f t="shared" si="0"/>
        <v>0</v>
      </c>
      <c r="I13" s="78">
        <f t="shared" si="0"/>
        <v>0</v>
      </c>
      <c r="J13" s="79">
        <f t="shared" si="0"/>
        <v>0</v>
      </c>
      <c r="K13" s="78">
        <f t="shared" si="0"/>
        <v>0</v>
      </c>
      <c r="L13" s="115">
        <f t="shared" ref="L13:M13" si="1">SUM(L4:L12)</f>
        <v>126787</v>
      </c>
      <c r="M13" s="115">
        <f t="shared" si="1"/>
        <v>129948</v>
      </c>
      <c r="N13" s="115">
        <f t="shared" ref="N13" si="2">SUM(N4:N12)</f>
        <v>117183</v>
      </c>
    </row>
    <row r="14" spans="1:14" s="9" customFormat="1" ht="18" customHeight="1" x14ac:dyDescent="0.35">
      <c r="A14" s="192" t="s">
        <v>57</v>
      </c>
      <c r="B14" s="135" t="s">
        <v>44</v>
      </c>
      <c r="C14" s="127">
        <v>45092</v>
      </c>
      <c r="D14" s="37"/>
      <c r="E14" s="56"/>
      <c r="F14" s="56"/>
      <c r="G14" s="57"/>
      <c r="H14" s="57"/>
      <c r="I14" s="56"/>
      <c r="J14" s="56"/>
      <c r="K14" s="57"/>
      <c r="L14" s="111">
        <v>47453</v>
      </c>
      <c r="M14" s="111">
        <v>54149</v>
      </c>
      <c r="N14" s="111">
        <v>61864</v>
      </c>
    </row>
    <row r="15" spans="1:14" s="9" customFormat="1" ht="18" customHeight="1" x14ac:dyDescent="0.35">
      <c r="A15" s="192"/>
      <c r="B15" s="136" t="s">
        <v>45</v>
      </c>
      <c r="C15" s="123">
        <v>88166</v>
      </c>
      <c r="D15" s="41"/>
      <c r="E15" s="61"/>
      <c r="F15" s="61"/>
      <c r="G15" s="62"/>
      <c r="H15" s="62"/>
      <c r="I15" s="61"/>
      <c r="J15" s="61"/>
      <c r="K15" s="62"/>
      <c r="L15" s="112">
        <v>88667</v>
      </c>
      <c r="M15" s="112">
        <v>96716</v>
      </c>
      <c r="N15" s="112">
        <v>104508</v>
      </c>
    </row>
    <row r="16" spans="1:14" s="9" customFormat="1" ht="18" customHeight="1" x14ac:dyDescent="0.35">
      <c r="A16" s="192"/>
      <c r="B16" s="136" t="s">
        <v>46</v>
      </c>
      <c r="C16" s="123">
        <v>1481</v>
      </c>
      <c r="D16" s="41"/>
      <c r="E16" s="61"/>
      <c r="F16" s="61"/>
      <c r="G16" s="62"/>
      <c r="H16" s="62"/>
      <c r="I16" s="61"/>
      <c r="J16" s="61"/>
      <c r="K16" s="62"/>
      <c r="L16" s="112">
        <v>1481</v>
      </c>
      <c r="M16" s="112">
        <v>1591</v>
      </c>
      <c r="N16" s="112">
        <v>1591</v>
      </c>
    </row>
    <row r="17" spans="1:14" s="9" customFormat="1" ht="18" customHeight="1" x14ac:dyDescent="0.35">
      <c r="A17" s="192"/>
      <c r="B17" s="136" t="s">
        <v>47</v>
      </c>
      <c r="C17" s="123">
        <v>52</v>
      </c>
      <c r="D17" s="41"/>
      <c r="E17" s="61"/>
      <c r="F17" s="61"/>
      <c r="G17" s="62"/>
      <c r="H17" s="62"/>
      <c r="I17" s="61"/>
      <c r="J17" s="61"/>
      <c r="K17" s="62"/>
      <c r="L17" s="112">
        <v>5428</v>
      </c>
      <c r="M17" s="112">
        <v>362</v>
      </c>
      <c r="N17" s="112">
        <v>138</v>
      </c>
    </row>
    <row r="18" spans="1:14" s="9" customFormat="1" ht="18" customHeight="1" x14ac:dyDescent="0.35">
      <c r="A18" s="192"/>
      <c r="B18" s="136" t="s">
        <v>48</v>
      </c>
      <c r="C18" s="123">
        <v>2033</v>
      </c>
      <c r="D18" s="41"/>
      <c r="E18" s="61"/>
      <c r="F18" s="61"/>
      <c r="G18" s="62"/>
      <c r="H18" s="62"/>
      <c r="I18" s="61"/>
      <c r="J18" s="61"/>
      <c r="K18" s="62"/>
      <c r="L18" s="112">
        <v>7485</v>
      </c>
      <c r="M18" s="112">
        <v>4339</v>
      </c>
      <c r="N18" s="112">
        <v>4634</v>
      </c>
    </row>
    <row r="19" spans="1:14" s="9" customFormat="1" ht="18" customHeight="1" x14ac:dyDescent="0.35">
      <c r="A19" s="192"/>
      <c r="B19" s="136" t="s">
        <v>75</v>
      </c>
      <c r="C19" s="123">
        <v>0</v>
      </c>
      <c r="D19" s="41"/>
      <c r="E19" s="61"/>
      <c r="F19" s="61"/>
      <c r="G19" s="62"/>
      <c r="H19" s="62"/>
      <c r="I19" s="61"/>
      <c r="J19" s="61"/>
      <c r="K19" s="62"/>
      <c r="L19" s="112">
        <v>902</v>
      </c>
      <c r="M19" s="112">
        <v>221</v>
      </c>
      <c r="N19" s="112">
        <v>46</v>
      </c>
    </row>
    <row r="20" spans="1:14" s="9" customFormat="1" ht="18" customHeight="1" thickBot="1" x14ac:dyDescent="0.4">
      <c r="A20" s="192"/>
      <c r="B20" s="136" t="s">
        <v>50</v>
      </c>
      <c r="C20" s="123">
        <v>29859</v>
      </c>
      <c r="D20" s="41"/>
      <c r="E20" s="61"/>
      <c r="F20" s="61"/>
      <c r="G20" s="62"/>
      <c r="H20" s="62"/>
      <c r="I20" s="61"/>
      <c r="J20" s="61"/>
      <c r="K20" s="62"/>
      <c r="L20" s="112">
        <v>6824</v>
      </c>
      <c r="M20" s="112">
        <v>8495</v>
      </c>
      <c r="N20" s="112">
        <v>9969</v>
      </c>
    </row>
    <row r="21" spans="1:14" s="9" customFormat="1" ht="24.75" customHeight="1" thickTop="1" x14ac:dyDescent="0.35">
      <c r="A21" s="192"/>
      <c r="B21" s="139" t="s">
        <v>59</v>
      </c>
      <c r="C21" s="126">
        <f t="shared" ref="C21:K21" si="3">SUM(C14:C20)</f>
        <v>166683</v>
      </c>
      <c r="D21" s="78">
        <f t="shared" si="3"/>
        <v>0</v>
      </c>
      <c r="E21" s="79">
        <f t="shared" si="3"/>
        <v>0</v>
      </c>
      <c r="F21" s="79">
        <f t="shared" si="3"/>
        <v>0</v>
      </c>
      <c r="G21" s="78">
        <f t="shared" si="3"/>
        <v>0</v>
      </c>
      <c r="H21" s="78">
        <f t="shared" si="3"/>
        <v>0</v>
      </c>
      <c r="I21" s="78">
        <f t="shared" si="3"/>
        <v>0</v>
      </c>
      <c r="J21" s="79">
        <f t="shared" si="3"/>
        <v>0</v>
      </c>
      <c r="K21" s="78">
        <f t="shared" si="3"/>
        <v>0</v>
      </c>
      <c r="L21" s="115">
        <f t="shared" ref="L21:M21" si="4">SUM(L14:L20)</f>
        <v>158240</v>
      </c>
      <c r="M21" s="115">
        <f t="shared" si="4"/>
        <v>165873</v>
      </c>
      <c r="N21" s="115">
        <f t="shared" ref="N21" si="5">SUM(N14:N20)</f>
        <v>182750</v>
      </c>
    </row>
    <row r="22" spans="1:14" s="9" customFormat="1" ht="31.5" customHeight="1" thickBot="1" x14ac:dyDescent="0.4">
      <c r="A22" s="183" t="s">
        <v>53</v>
      </c>
      <c r="B22" s="184"/>
      <c r="C22" s="128">
        <f t="shared" ref="C22:K22" si="6">C21-C13</f>
        <v>33167</v>
      </c>
      <c r="D22" s="74">
        <f t="shared" si="6"/>
        <v>0</v>
      </c>
      <c r="E22" s="75">
        <f t="shared" si="6"/>
        <v>0</v>
      </c>
      <c r="F22" s="75">
        <f t="shared" si="6"/>
        <v>0</v>
      </c>
      <c r="G22" s="74">
        <f t="shared" si="6"/>
        <v>0</v>
      </c>
      <c r="H22" s="74">
        <f t="shared" si="6"/>
        <v>0</v>
      </c>
      <c r="I22" s="74">
        <f t="shared" si="6"/>
        <v>0</v>
      </c>
      <c r="J22" s="75">
        <f t="shared" si="6"/>
        <v>0</v>
      </c>
      <c r="K22" s="74">
        <f t="shared" si="6"/>
        <v>0</v>
      </c>
      <c r="L22" s="116">
        <f t="shared" ref="L22:M22" si="7">L21-L13</f>
        <v>31453</v>
      </c>
      <c r="M22" s="116">
        <f t="shared" si="7"/>
        <v>35925</v>
      </c>
      <c r="N22" s="116">
        <f t="shared" ref="N22" si="8">N21-N13</f>
        <v>65567</v>
      </c>
    </row>
    <row r="23" spans="1:14" ht="13.15" x14ac:dyDescent="0.3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4" ht="13.15" x14ac:dyDescent="0.3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4" ht="13.15" x14ac:dyDescent="0.3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4" ht="13.15" x14ac:dyDescent="0.3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4" ht="13.15" x14ac:dyDescent="0.3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ht="13.15" x14ac:dyDescent="0.3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4" ht="13.15" x14ac:dyDescent="0.3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 ht="13.15" x14ac:dyDescent="0.3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4" ht="14.25" x14ac:dyDescent="0.45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4" ht="14.25" x14ac:dyDescent="0.45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4.25" x14ac:dyDescent="0.45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4.25" x14ac:dyDescent="0.45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4.25" x14ac:dyDescent="0.45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4.25" x14ac:dyDescent="0.45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4.25" x14ac:dyDescent="0.4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4.25" x14ac:dyDescent="0.4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4.25" x14ac:dyDescent="0.45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3.1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3.1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3.1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1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3.15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3.15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3.15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3.15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3.15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ht="13.1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ht="13.1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2:11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2:11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2:11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2:11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2:11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2:11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2:11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2:11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2:11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2:11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2:11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2:1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2:1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2:1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2:1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2:1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2:1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2:1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2:1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2:1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2:1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2:1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2:1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2:1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2:1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2:1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2:1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2:1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2:1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2:1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2:1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2:1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2:1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2:1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2:1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2:1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2:1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2:1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</row>
  </sheetData>
  <mergeCells count="6">
    <mergeCell ref="A22:B22"/>
    <mergeCell ref="A4:A13"/>
    <mergeCell ref="A2:B3"/>
    <mergeCell ref="A14:A21"/>
    <mergeCell ref="C2:N2"/>
    <mergeCell ref="A1:N1"/>
  </mergeCells>
  <phoneticPr fontId="2" type="noConversion"/>
  <printOptions horizontalCentered="1"/>
  <pageMargins left="0.19685039370078741" right="0.15748031496062992" top="0.55118110236220474" bottom="0.15748031496062992" header="0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44"/>
  <sheetViews>
    <sheetView view="pageBreakPreview" zoomScale="80" zoomScaleNormal="80" zoomScaleSheetLayoutView="80" workbookViewId="0">
      <selection activeCell="O32" sqref="O32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2" customWidth="1"/>
    <col min="4" max="12" width="12.6640625" style="2" hidden="1" customWidth="1"/>
    <col min="13" max="15" width="12.19921875" style="2" customWidth="1"/>
    <col min="16" max="16384" width="9.1328125" style="2"/>
  </cols>
  <sheetData>
    <row r="1" spans="1:15" ht="54.75" customHeight="1" thickBot="1" x14ac:dyDescent="0.4">
      <c r="A1" s="182" t="s">
        <v>76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5" s="9" customFormat="1" ht="35.25" customHeight="1" x14ac:dyDescent="0.35">
      <c r="A2" s="188" t="s">
        <v>58</v>
      </c>
      <c r="B2" s="196"/>
      <c r="C2" s="203" t="s">
        <v>74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5" s="9" customFormat="1" ht="31.5" customHeight="1" x14ac:dyDescent="0.35">
      <c r="A3" s="190"/>
      <c r="B3" s="197"/>
      <c r="C3" s="71">
        <v>2021</v>
      </c>
      <c r="D3" s="71">
        <v>2022</v>
      </c>
      <c r="E3" s="71">
        <v>2023</v>
      </c>
      <c r="F3" s="71">
        <v>2024</v>
      </c>
      <c r="G3" s="71">
        <v>2025</v>
      </c>
      <c r="H3" s="71">
        <v>2026</v>
      </c>
      <c r="I3" s="71">
        <v>2027</v>
      </c>
      <c r="J3" s="71">
        <v>2028</v>
      </c>
      <c r="K3" s="71">
        <v>2029</v>
      </c>
      <c r="L3" s="71">
        <v>2030</v>
      </c>
      <c r="M3" s="140">
        <v>2022</v>
      </c>
      <c r="N3" s="140">
        <v>2023</v>
      </c>
      <c r="O3" s="140">
        <v>2024</v>
      </c>
    </row>
    <row r="4" spans="1:15" s="9" customFormat="1" ht="18" customHeight="1" x14ac:dyDescent="0.35">
      <c r="A4" s="185" t="s">
        <v>56</v>
      </c>
      <c r="B4" s="33" t="s">
        <v>37</v>
      </c>
      <c r="C4" s="36">
        <v>10588</v>
      </c>
      <c r="D4" s="34"/>
      <c r="E4" s="37"/>
      <c r="F4" s="35"/>
      <c r="G4" s="37"/>
      <c r="H4" s="37"/>
      <c r="I4" s="37"/>
      <c r="J4" s="58"/>
      <c r="K4" s="37"/>
      <c r="L4" s="111"/>
      <c r="M4" s="141">
        <v>14512</v>
      </c>
      <c r="N4" s="141">
        <v>12</v>
      </c>
      <c r="O4" s="141">
        <v>691</v>
      </c>
    </row>
    <row r="5" spans="1:15" s="9" customFormat="1" ht="18" customHeight="1" x14ac:dyDescent="0.35">
      <c r="A5" s="186"/>
      <c r="B5" s="39" t="s">
        <v>38</v>
      </c>
      <c r="C5" s="40">
        <v>616</v>
      </c>
      <c r="D5" s="41"/>
      <c r="E5" s="41"/>
      <c r="F5" s="42"/>
      <c r="G5" s="41"/>
      <c r="H5" s="41"/>
      <c r="I5" s="41"/>
      <c r="J5" s="42"/>
      <c r="K5" s="41"/>
      <c r="L5" s="112"/>
      <c r="M5" s="142">
        <v>1175</v>
      </c>
      <c r="N5" s="142">
        <v>312</v>
      </c>
      <c r="O5" s="142">
        <v>705</v>
      </c>
    </row>
    <row r="6" spans="1:15" s="9" customFormat="1" ht="18" customHeight="1" x14ac:dyDescent="0.35">
      <c r="A6" s="186"/>
      <c r="B6" s="44" t="s">
        <v>39</v>
      </c>
      <c r="C6" s="40">
        <v>314</v>
      </c>
      <c r="D6" s="41"/>
      <c r="E6" s="41"/>
      <c r="F6" s="42"/>
      <c r="G6" s="41"/>
      <c r="H6" s="41"/>
      <c r="I6" s="41"/>
      <c r="J6" s="42"/>
      <c r="K6" s="41"/>
      <c r="L6" s="112"/>
      <c r="M6" s="142">
        <v>1477</v>
      </c>
      <c r="N6" s="142">
        <v>1207</v>
      </c>
      <c r="O6" s="142">
        <v>903</v>
      </c>
    </row>
    <row r="7" spans="1:15" s="9" customFormat="1" ht="18" customHeight="1" x14ac:dyDescent="0.35">
      <c r="A7" s="186"/>
      <c r="B7" s="39" t="s">
        <v>29</v>
      </c>
      <c r="C7" s="40">
        <v>440</v>
      </c>
      <c r="D7" s="41"/>
      <c r="E7" s="41"/>
      <c r="F7" s="42"/>
      <c r="G7" s="41"/>
      <c r="H7" s="41"/>
      <c r="I7" s="41"/>
      <c r="J7" s="42"/>
      <c r="K7" s="41"/>
      <c r="L7" s="112"/>
      <c r="M7" s="142">
        <v>329</v>
      </c>
      <c r="N7" s="142">
        <v>258</v>
      </c>
      <c r="O7" s="142">
        <v>423</v>
      </c>
    </row>
    <row r="8" spans="1:15" s="9" customFormat="1" ht="18" customHeight="1" x14ac:dyDescent="0.35">
      <c r="A8" s="186"/>
      <c r="B8" s="39" t="s">
        <v>40</v>
      </c>
      <c r="C8" s="40">
        <v>0</v>
      </c>
      <c r="D8" s="41"/>
      <c r="E8" s="41"/>
      <c r="F8" s="42"/>
      <c r="G8" s="41"/>
      <c r="H8" s="41"/>
      <c r="I8" s="41"/>
      <c r="J8" s="42"/>
      <c r="K8" s="41"/>
      <c r="L8" s="112"/>
      <c r="M8" s="142">
        <v>0</v>
      </c>
      <c r="N8" s="142">
        <v>0</v>
      </c>
      <c r="O8" s="142">
        <v>0</v>
      </c>
    </row>
    <row r="9" spans="1:15" s="9" customFormat="1" ht="18" customHeight="1" x14ac:dyDescent="0.35">
      <c r="A9" s="186"/>
      <c r="B9" s="39" t="s">
        <v>32</v>
      </c>
      <c r="C9" s="40">
        <v>0</v>
      </c>
      <c r="D9" s="41"/>
      <c r="E9" s="41"/>
      <c r="F9" s="42"/>
      <c r="G9" s="41"/>
      <c r="H9" s="41"/>
      <c r="I9" s="41"/>
      <c r="J9" s="42"/>
      <c r="K9" s="41"/>
      <c r="L9" s="112"/>
      <c r="M9" s="142">
        <v>0</v>
      </c>
      <c r="N9" s="142">
        <v>0</v>
      </c>
      <c r="O9" s="142">
        <v>0</v>
      </c>
    </row>
    <row r="10" spans="1:15" s="9" customFormat="1" ht="18" customHeight="1" x14ac:dyDescent="0.35">
      <c r="A10" s="186"/>
      <c r="B10" s="39" t="s">
        <v>33</v>
      </c>
      <c r="C10" s="40">
        <v>5254</v>
      </c>
      <c r="D10" s="41"/>
      <c r="E10" s="41"/>
      <c r="F10" s="42"/>
      <c r="G10" s="41"/>
      <c r="H10" s="41"/>
      <c r="I10" s="41"/>
      <c r="J10" s="42"/>
      <c r="K10" s="41"/>
      <c r="L10" s="112"/>
      <c r="M10" s="142">
        <v>5322</v>
      </c>
      <c r="N10" s="142">
        <v>3063</v>
      </c>
      <c r="O10" s="142">
        <v>4169</v>
      </c>
    </row>
    <row r="11" spans="1:15" s="9" customFormat="1" ht="18" customHeight="1" x14ac:dyDescent="0.35">
      <c r="A11" s="186"/>
      <c r="B11" s="39" t="s">
        <v>61</v>
      </c>
      <c r="C11" s="40">
        <v>23982</v>
      </c>
      <c r="D11" s="41"/>
      <c r="E11" s="41"/>
      <c r="F11" s="42"/>
      <c r="G11" s="41"/>
      <c r="H11" s="41"/>
      <c r="I11" s="41"/>
      <c r="J11" s="42"/>
      <c r="K11" s="41"/>
      <c r="L11" s="112"/>
      <c r="M11" s="142">
        <v>27675</v>
      </c>
      <c r="N11" s="142">
        <v>29920</v>
      </c>
      <c r="O11" s="142">
        <v>30432</v>
      </c>
    </row>
    <row r="12" spans="1:15" s="9" customFormat="1" ht="18" customHeight="1" x14ac:dyDescent="0.35">
      <c r="A12" s="186"/>
      <c r="B12" s="39" t="s">
        <v>41</v>
      </c>
      <c r="C12" s="40">
        <v>26415</v>
      </c>
      <c r="D12" s="41"/>
      <c r="E12" s="41"/>
      <c r="F12" s="42"/>
      <c r="G12" s="41"/>
      <c r="H12" s="41"/>
      <c r="I12" s="41"/>
      <c r="J12" s="42"/>
      <c r="K12" s="41"/>
      <c r="L12" s="112"/>
      <c r="M12" s="142">
        <v>23202</v>
      </c>
      <c r="N12" s="142">
        <v>20512</v>
      </c>
      <c r="O12" s="142">
        <f>20637+772</f>
        <v>21409</v>
      </c>
    </row>
    <row r="13" spans="1:15" s="9" customFormat="1" ht="18" hidden="1" customHeight="1" x14ac:dyDescent="0.35">
      <c r="A13" s="186"/>
      <c r="B13" s="39" t="s">
        <v>31</v>
      </c>
      <c r="C13" s="40"/>
      <c r="D13" s="41"/>
      <c r="E13" s="41"/>
      <c r="F13" s="42"/>
      <c r="G13" s="41"/>
      <c r="H13" s="41"/>
      <c r="I13" s="41"/>
      <c r="J13" s="42"/>
      <c r="K13" s="41"/>
      <c r="L13" s="112"/>
      <c r="M13" s="142"/>
      <c r="N13" s="142"/>
      <c r="O13" s="142"/>
    </row>
    <row r="14" spans="1:15" s="9" customFormat="1" ht="18" hidden="1" customHeight="1" x14ac:dyDescent="0.35">
      <c r="A14" s="186"/>
      <c r="B14" s="39" t="s">
        <v>43</v>
      </c>
      <c r="C14" s="40"/>
      <c r="D14" s="41"/>
      <c r="E14" s="41"/>
      <c r="F14" s="42"/>
      <c r="G14" s="41"/>
      <c r="H14" s="41"/>
      <c r="I14" s="41"/>
      <c r="J14" s="42"/>
      <c r="K14" s="41"/>
      <c r="L14" s="112"/>
      <c r="M14" s="142"/>
      <c r="N14" s="142"/>
      <c r="O14" s="142"/>
    </row>
    <row r="15" spans="1:15" s="9" customFormat="1" ht="18" customHeight="1" x14ac:dyDescent="0.35">
      <c r="A15" s="186"/>
      <c r="B15" s="39" t="s">
        <v>30</v>
      </c>
      <c r="C15" s="40">
        <v>271</v>
      </c>
      <c r="D15" s="41"/>
      <c r="E15" s="41"/>
      <c r="F15" s="42"/>
      <c r="G15" s="41"/>
      <c r="H15" s="41"/>
      <c r="I15" s="41"/>
      <c r="J15" s="42"/>
      <c r="K15" s="41"/>
      <c r="L15" s="112"/>
      <c r="M15" s="142">
        <v>1707</v>
      </c>
      <c r="N15" s="142">
        <v>1170</v>
      </c>
      <c r="O15" s="142">
        <v>1526</v>
      </c>
    </row>
    <row r="16" spans="1:15" s="9" customFormat="1" ht="18" customHeight="1" x14ac:dyDescent="0.35">
      <c r="A16" s="186"/>
      <c r="B16" s="39" t="s">
        <v>62</v>
      </c>
      <c r="C16" s="40">
        <v>16851</v>
      </c>
      <c r="D16" s="41"/>
      <c r="E16" s="41"/>
      <c r="F16" s="42"/>
      <c r="G16" s="41"/>
      <c r="H16" s="41"/>
      <c r="I16" s="41"/>
      <c r="J16" s="42"/>
      <c r="K16" s="41"/>
      <c r="L16" s="112"/>
      <c r="M16" s="142">
        <v>22707</v>
      </c>
      <c r="N16" s="142">
        <f>7606+151</f>
        <v>7757</v>
      </c>
      <c r="O16" s="142">
        <f>24708+9</f>
        <v>24717</v>
      </c>
    </row>
    <row r="17" spans="1:15" s="9" customFormat="1" ht="18" customHeight="1" x14ac:dyDescent="0.35">
      <c r="A17" s="186"/>
      <c r="B17" s="45" t="s">
        <v>42</v>
      </c>
      <c r="C17" s="46">
        <v>8731</v>
      </c>
      <c r="D17" s="47"/>
      <c r="E17" s="47"/>
      <c r="F17" s="48"/>
      <c r="G17" s="47"/>
      <c r="H17" s="47"/>
      <c r="I17" s="47"/>
      <c r="J17" s="48"/>
      <c r="K17" s="47"/>
      <c r="L17" s="113"/>
      <c r="M17" s="143">
        <v>32936</v>
      </c>
      <c r="N17" s="143">
        <v>4572</v>
      </c>
      <c r="O17" s="143">
        <v>2255</v>
      </c>
    </row>
    <row r="18" spans="1:15" s="9" customFormat="1" ht="18" customHeight="1" thickBot="1" x14ac:dyDescent="0.4">
      <c r="A18" s="186"/>
      <c r="B18" s="51" t="s">
        <v>72</v>
      </c>
      <c r="C18" s="52">
        <v>-148</v>
      </c>
      <c r="D18" s="53"/>
      <c r="E18" s="53"/>
      <c r="F18" s="54"/>
      <c r="G18" s="53"/>
      <c r="H18" s="53"/>
      <c r="I18" s="53"/>
      <c r="J18" s="54"/>
      <c r="K18" s="53"/>
      <c r="L18" s="114"/>
      <c r="M18" s="144">
        <v>0</v>
      </c>
      <c r="N18" s="144">
        <v>0</v>
      </c>
      <c r="O18" s="144">
        <v>0</v>
      </c>
    </row>
    <row r="19" spans="1:15" s="9" customFormat="1" ht="24.75" customHeight="1" thickTop="1" x14ac:dyDescent="0.35">
      <c r="A19" s="187"/>
      <c r="B19" s="80" t="s">
        <v>59</v>
      </c>
      <c r="C19" s="77">
        <f t="shared" ref="C19:L19" si="0">SUM(C4:C18)</f>
        <v>93314</v>
      </c>
      <c r="D19" s="78">
        <f t="shared" si="0"/>
        <v>0</v>
      </c>
      <c r="E19" s="78">
        <f t="shared" si="0"/>
        <v>0</v>
      </c>
      <c r="F19" s="79">
        <f t="shared" si="0"/>
        <v>0</v>
      </c>
      <c r="G19" s="78">
        <f t="shared" si="0"/>
        <v>0</v>
      </c>
      <c r="H19" s="78">
        <f t="shared" si="0"/>
        <v>0</v>
      </c>
      <c r="I19" s="78">
        <f t="shared" si="0"/>
        <v>0</v>
      </c>
      <c r="J19" s="79">
        <f t="shared" si="0"/>
        <v>0</v>
      </c>
      <c r="K19" s="78">
        <f t="shared" si="0"/>
        <v>0</v>
      </c>
      <c r="L19" s="115">
        <f t="shared" si="0"/>
        <v>0</v>
      </c>
      <c r="M19" s="145">
        <f t="shared" ref="M19:N19" si="1">SUM(M4:M18)</f>
        <v>131042</v>
      </c>
      <c r="N19" s="145">
        <f t="shared" si="1"/>
        <v>68783</v>
      </c>
      <c r="O19" s="145">
        <f t="shared" ref="O19" si="2">SUM(O4:O18)</f>
        <v>87230</v>
      </c>
    </row>
    <row r="20" spans="1:15" s="9" customFormat="1" ht="18" customHeight="1" x14ac:dyDescent="0.35">
      <c r="A20" s="192" t="s">
        <v>57</v>
      </c>
      <c r="B20" s="55" t="s">
        <v>44</v>
      </c>
      <c r="C20" s="36">
        <v>4059</v>
      </c>
      <c r="D20" s="37"/>
      <c r="E20" s="37"/>
      <c r="F20" s="58"/>
      <c r="G20" s="37"/>
      <c r="H20" s="37"/>
      <c r="I20" s="37"/>
      <c r="J20" s="58"/>
      <c r="K20" s="37"/>
      <c r="L20" s="111"/>
      <c r="M20" s="141">
        <v>3849</v>
      </c>
      <c r="N20" s="141">
        <v>3817</v>
      </c>
      <c r="O20" s="141">
        <v>3502</v>
      </c>
    </row>
    <row r="21" spans="1:15" s="9" customFormat="1" ht="18" customHeight="1" x14ac:dyDescent="0.35">
      <c r="A21" s="192"/>
      <c r="B21" s="60" t="s">
        <v>45</v>
      </c>
      <c r="C21" s="40">
        <v>9307</v>
      </c>
      <c r="D21" s="41"/>
      <c r="E21" s="41"/>
      <c r="F21" s="42"/>
      <c r="G21" s="41"/>
      <c r="H21" s="41"/>
      <c r="I21" s="41"/>
      <c r="J21" s="42"/>
      <c r="K21" s="41"/>
      <c r="L21" s="112"/>
      <c r="M21" s="142">
        <v>9733</v>
      </c>
      <c r="N21" s="142">
        <v>11110</v>
      </c>
      <c r="O21" s="142">
        <v>12925</v>
      </c>
    </row>
    <row r="22" spans="1:15" s="9" customFormat="1" ht="18" customHeight="1" x14ac:dyDescent="0.35">
      <c r="A22" s="192"/>
      <c r="B22" s="60" t="s">
        <v>46</v>
      </c>
      <c r="C22" s="40">
        <v>2448</v>
      </c>
      <c r="D22" s="41"/>
      <c r="E22" s="41"/>
      <c r="F22" s="42"/>
      <c r="G22" s="41"/>
      <c r="H22" s="41"/>
      <c r="I22" s="41"/>
      <c r="J22" s="42"/>
      <c r="K22" s="41"/>
      <c r="L22" s="112"/>
      <c r="M22" s="142">
        <v>2599</v>
      </c>
      <c r="N22" s="142">
        <v>3255</v>
      </c>
      <c r="O22" s="142">
        <v>4956</v>
      </c>
    </row>
    <row r="23" spans="1:15" s="9" customFormat="1" ht="18" customHeight="1" x14ac:dyDescent="0.35">
      <c r="A23" s="192"/>
      <c r="B23" s="60" t="s">
        <v>47</v>
      </c>
      <c r="C23" s="40">
        <v>119</v>
      </c>
      <c r="D23" s="41"/>
      <c r="E23" s="41"/>
      <c r="F23" s="42"/>
      <c r="G23" s="41"/>
      <c r="H23" s="41"/>
      <c r="I23" s="41"/>
      <c r="J23" s="42"/>
      <c r="K23" s="41"/>
      <c r="L23" s="112"/>
      <c r="M23" s="142">
        <v>461</v>
      </c>
      <c r="N23" s="142">
        <v>428</v>
      </c>
      <c r="O23" s="142">
        <v>122</v>
      </c>
    </row>
    <row r="24" spans="1:15" s="9" customFormat="1" ht="18" customHeight="1" x14ac:dyDescent="0.35">
      <c r="A24" s="192"/>
      <c r="B24" s="60" t="s">
        <v>48</v>
      </c>
      <c r="C24" s="40">
        <v>6883</v>
      </c>
      <c r="D24" s="41"/>
      <c r="E24" s="41"/>
      <c r="F24" s="42"/>
      <c r="G24" s="41"/>
      <c r="H24" s="41"/>
      <c r="I24" s="41"/>
      <c r="J24" s="42"/>
      <c r="K24" s="41"/>
      <c r="L24" s="112"/>
      <c r="M24" s="142">
        <v>10777</v>
      </c>
      <c r="N24" s="142">
        <v>9047</v>
      </c>
      <c r="O24" s="142">
        <v>11871</v>
      </c>
    </row>
    <row r="25" spans="1:15" s="9" customFormat="1" ht="18" customHeight="1" x14ac:dyDescent="0.35">
      <c r="A25" s="192"/>
      <c r="B25" s="60" t="s">
        <v>49</v>
      </c>
      <c r="C25" s="40">
        <v>18489</v>
      </c>
      <c r="D25" s="41"/>
      <c r="E25" s="41"/>
      <c r="F25" s="42"/>
      <c r="G25" s="41"/>
      <c r="H25" s="41"/>
      <c r="I25" s="41"/>
      <c r="J25" s="42"/>
      <c r="K25" s="41"/>
      <c r="L25" s="112"/>
      <c r="M25" s="142">
        <v>22818</v>
      </c>
      <c r="N25" s="142">
        <v>11351</v>
      </c>
      <c r="O25" s="142">
        <v>1061</v>
      </c>
    </row>
    <row r="26" spans="1:15" s="9" customFormat="1" ht="18" customHeight="1" x14ac:dyDescent="0.35">
      <c r="A26" s="192"/>
      <c r="B26" s="60" t="s">
        <v>71</v>
      </c>
      <c r="C26" s="40">
        <v>0</v>
      </c>
      <c r="D26" s="41"/>
      <c r="E26" s="41"/>
      <c r="F26" s="42"/>
      <c r="G26" s="41"/>
      <c r="H26" s="41"/>
      <c r="I26" s="41"/>
      <c r="J26" s="42"/>
      <c r="K26" s="41"/>
      <c r="L26" s="112"/>
      <c r="M26" s="142">
        <v>35014</v>
      </c>
      <c r="N26" s="142">
        <v>5876</v>
      </c>
      <c r="O26" s="142">
        <v>6797</v>
      </c>
    </row>
    <row r="27" spans="1:15" s="9" customFormat="1" ht="18" customHeight="1" x14ac:dyDescent="0.35">
      <c r="A27" s="192"/>
      <c r="B27" s="63" t="s">
        <v>66</v>
      </c>
      <c r="C27" s="46">
        <v>9993</v>
      </c>
      <c r="D27" s="47"/>
      <c r="E27" s="47"/>
      <c r="F27" s="48"/>
      <c r="G27" s="47"/>
      <c r="H27" s="47"/>
      <c r="I27" s="47"/>
      <c r="J27" s="48"/>
      <c r="K27" s="47"/>
      <c r="L27" s="113"/>
      <c r="M27" s="143">
        <v>0</v>
      </c>
      <c r="N27" s="143">
        <v>0</v>
      </c>
      <c r="O27" s="143">
        <v>25734</v>
      </c>
    </row>
    <row r="28" spans="1:15" s="9" customFormat="1" ht="18" customHeight="1" x14ac:dyDescent="0.35">
      <c r="A28" s="192"/>
      <c r="B28" s="60" t="s">
        <v>50</v>
      </c>
      <c r="C28" s="40">
        <v>0</v>
      </c>
      <c r="D28" s="41"/>
      <c r="E28" s="41"/>
      <c r="F28" s="42"/>
      <c r="G28" s="41"/>
      <c r="H28" s="41"/>
      <c r="I28" s="41"/>
      <c r="J28" s="42"/>
      <c r="K28" s="41"/>
      <c r="L28" s="112"/>
      <c r="M28" s="142">
        <v>11</v>
      </c>
      <c r="N28" s="142">
        <v>21</v>
      </c>
      <c r="O28" s="142">
        <v>0</v>
      </c>
    </row>
    <row r="29" spans="1:15" s="9" customFormat="1" ht="18" customHeight="1" x14ac:dyDescent="0.35">
      <c r="A29" s="192"/>
      <c r="B29" s="60" t="s">
        <v>51</v>
      </c>
      <c r="C29" s="40">
        <v>3315</v>
      </c>
      <c r="D29" s="41"/>
      <c r="E29" s="41"/>
      <c r="F29" s="42"/>
      <c r="G29" s="41"/>
      <c r="H29" s="41"/>
      <c r="I29" s="41"/>
      <c r="J29" s="42"/>
      <c r="K29" s="41"/>
      <c r="L29" s="112"/>
      <c r="M29" s="142">
        <v>3246</v>
      </c>
      <c r="N29" s="142">
        <v>3088</v>
      </c>
      <c r="O29" s="142">
        <v>2898</v>
      </c>
    </row>
    <row r="30" spans="1:15" s="9" customFormat="1" ht="18" customHeight="1" x14ac:dyDescent="0.35">
      <c r="A30" s="192"/>
      <c r="B30" s="60" t="s">
        <v>54</v>
      </c>
      <c r="C30" s="40">
        <v>23618</v>
      </c>
      <c r="D30" s="41"/>
      <c r="E30" s="41"/>
      <c r="F30" s="42"/>
      <c r="G30" s="41"/>
      <c r="H30" s="41"/>
      <c r="I30" s="41"/>
      <c r="J30" s="42"/>
      <c r="K30" s="41"/>
      <c r="L30" s="112"/>
      <c r="M30" s="142">
        <v>50884</v>
      </c>
      <c r="N30" s="142">
        <v>9859</v>
      </c>
      <c r="O30" s="142">
        <v>24204</v>
      </c>
    </row>
    <row r="31" spans="1:15" s="9" customFormat="1" ht="18" customHeight="1" thickBot="1" x14ac:dyDescent="0.4">
      <c r="A31" s="192"/>
      <c r="B31" s="64" t="s">
        <v>52</v>
      </c>
      <c r="C31" s="52">
        <v>-11099</v>
      </c>
      <c r="D31" s="53"/>
      <c r="E31" s="53"/>
      <c r="F31" s="54"/>
      <c r="G31" s="53"/>
      <c r="H31" s="53"/>
      <c r="I31" s="53"/>
      <c r="J31" s="42"/>
      <c r="K31" s="41"/>
      <c r="L31" s="112"/>
      <c r="M31" s="144">
        <v>-17737</v>
      </c>
      <c r="N31" s="144">
        <v>-15353</v>
      </c>
      <c r="O31" s="144">
        <v>-45097</v>
      </c>
    </row>
    <row r="32" spans="1:15" s="9" customFormat="1" ht="24.75" customHeight="1" thickTop="1" x14ac:dyDescent="0.35">
      <c r="A32" s="192"/>
      <c r="B32" s="76" t="s">
        <v>59</v>
      </c>
      <c r="C32" s="77">
        <f t="shared" ref="C32:G32" si="3">SUM(C20:C31)</f>
        <v>67132</v>
      </c>
      <c r="D32" s="78">
        <f t="shared" si="3"/>
        <v>0</v>
      </c>
      <c r="E32" s="78">
        <f t="shared" si="3"/>
        <v>0</v>
      </c>
      <c r="F32" s="79">
        <f t="shared" si="3"/>
        <v>0</v>
      </c>
      <c r="G32" s="78">
        <f t="shared" si="3"/>
        <v>0</v>
      </c>
      <c r="H32" s="78">
        <f>SUM(H20:H31)</f>
        <v>0</v>
      </c>
      <c r="I32" s="78">
        <f>SUM(I20:I31)</f>
        <v>0</v>
      </c>
      <c r="J32" s="79">
        <f>SUM(J20:J31)</f>
        <v>0</v>
      </c>
      <c r="K32" s="78">
        <f>SUM(K20:K31)</f>
        <v>0</v>
      </c>
      <c r="L32" s="115">
        <f>SUM(L20:L31)</f>
        <v>0</v>
      </c>
      <c r="M32" s="145">
        <f t="shared" ref="M32:N32" si="4">SUM(M20:M31)</f>
        <v>121655</v>
      </c>
      <c r="N32" s="145">
        <f t="shared" si="4"/>
        <v>42499</v>
      </c>
      <c r="O32" s="145">
        <f t="shared" ref="O32" si="5">SUM(O20:O31)</f>
        <v>48973</v>
      </c>
    </row>
    <row r="33" spans="1:15" s="9" customFormat="1" ht="31.5" customHeight="1" thickBot="1" x14ac:dyDescent="0.4">
      <c r="A33" s="183" t="s">
        <v>53</v>
      </c>
      <c r="B33" s="195"/>
      <c r="C33" s="73">
        <f t="shared" ref="C33:G33" si="6">C32-C19</f>
        <v>-26182</v>
      </c>
      <c r="D33" s="74">
        <f t="shared" si="6"/>
        <v>0</v>
      </c>
      <c r="E33" s="74">
        <f t="shared" si="6"/>
        <v>0</v>
      </c>
      <c r="F33" s="75">
        <f t="shared" si="6"/>
        <v>0</v>
      </c>
      <c r="G33" s="74">
        <f t="shared" si="6"/>
        <v>0</v>
      </c>
      <c r="H33" s="74">
        <f>H32-H19</f>
        <v>0</v>
      </c>
      <c r="I33" s="74">
        <f>I32-I19</f>
        <v>0</v>
      </c>
      <c r="J33" s="75">
        <f>J32-J19</f>
        <v>0</v>
      </c>
      <c r="K33" s="74">
        <f>K32-K19</f>
        <v>0</v>
      </c>
      <c r="L33" s="116">
        <f>L32-L19</f>
        <v>0</v>
      </c>
      <c r="M33" s="146">
        <f t="shared" ref="M33:N33" si="7">M32-M19</f>
        <v>-9387</v>
      </c>
      <c r="N33" s="146">
        <f t="shared" si="7"/>
        <v>-26284</v>
      </c>
      <c r="O33" s="146">
        <f t="shared" ref="O33" si="8">O32-O19</f>
        <v>-38257</v>
      </c>
    </row>
    <row r="34" spans="1:15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5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5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5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5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5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5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5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5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5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5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5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5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5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5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x14ac:dyDescent="0.35"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35"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35"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35"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35"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35"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35"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35"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35"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35"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35"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35"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35"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35"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35"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3:12" x14ac:dyDescent="0.35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3:12" x14ac:dyDescent="0.35"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3:12" x14ac:dyDescent="0.35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3:12" x14ac:dyDescent="0.35"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3:12" x14ac:dyDescent="0.35"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3:12" x14ac:dyDescent="0.35"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3:12" x14ac:dyDescent="0.35"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3:12" x14ac:dyDescent="0.35"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3:12" x14ac:dyDescent="0.35"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3:12" x14ac:dyDescent="0.35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 x14ac:dyDescent="0.35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3:12" x14ac:dyDescent="0.35"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3:12" x14ac:dyDescent="0.35"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3:12" x14ac:dyDescent="0.35"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3:12" x14ac:dyDescent="0.35"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3:12" x14ac:dyDescent="0.35"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3:12" x14ac:dyDescent="0.35"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3:12" x14ac:dyDescent="0.35"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3:12" x14ac:dyDescent="0.35"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3:12" x14ac:dyDescent="0.35"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3:12" x14ac:dyDescent="0.35"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3:12" x14ac:dyDescent="0.35"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3:12" x14ac:dyDescent="0.35"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3:12" x14ac:dyDescent="0.35"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3:12" x14ac:dyDescent="0.35"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3:12" x14ac:dyDescent="0.35"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3:12" x14ac:dyDescent="0.35"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3:12" x14ac:dyDescent="0.35"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3:12" x14ac:dyDescent="0.35"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3:12" x14ac:dyDescent="0.35"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3:12" x14ac:dyDescent="0.35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 x14ac:dyDescent="0.35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3:12" x14ac:dyDescent="0.35"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3:12" x14ac:dyDescent="0.35"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3:12" x14ac:dyDescent="0.35"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3:12" x14ac:dyDescent="0.35"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3:12" x14ac:dyDescent="0.35"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3:12" x14ac:dyDescent="0.35"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3:12" x14ac:dyDescent="0.35"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3:12" x14ac:dyDescent="0.35"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3:12" x14ac:dyDescent="0.35"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3:12" x14ac:dyDescent="0.35"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3:12" x14ac:dyDescent="0.35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3:12" x14ac:dyDescent="0.35"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3:12" x14ac:dyDescent="0.35"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3:12" x14ac:dyDescent="0.35"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3:12" x14ac:dyDescent="0.35"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3:12" x14ac:dyDescent="0.35"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3:12" x14ac:dyDescent="0.35"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3:12" x14ac:dyDescent="0.35"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3:12" x14ac:dyDescent="0.35"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3:12" x14ac:dyDescent="0.35"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3:12" x14ac:dyDescent="0.35"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3:12" x14ac:dyDescent="0.35"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3:12" x14ac:dyDescent="0.35"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3:12" x14ac:dyDescent="0.35"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3:12" x14ac:dyDescent="0.35"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3:12" x14ac:dyDescent="0.35"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3:12" x14ac:dyDescent="0.35"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3:12" x14ac:dyDescent="0.35"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3:12" x14ac:dyDescent="0.35"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3:12" x14ac:dyDescent="0.35"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3:12" x14ac:dyDescent="0.35"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3:12" x14ac:dyDescent="0.35"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3:12" x14ac:dyDescent="0.35"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3:12" x14ac:dyDescent="0.35"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3:12" x14ac:dyDescent="0.35"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3:12" x14ac:dyDescent="0.35"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3:12" x14ac:dyDescent="0.35"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3:12" x14ac:dyDescent="0.35"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3:12" x14ac:dyDescent="0.35"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3:12" x14ac:dyDescent="0.35"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3:12" x14ac:dyDescent="0.35"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3:12" x14ac:dyDescent="0.35"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3:12" x14ac:dyDescent="0.35"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3:12" x14ac:dyDescent="0.35"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3:12" x14ac:dyDescent="0.35"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3:12" x14ac:dyDescent="0.35"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3:12" x14ac:dyDescent="0.35"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3:12" x14ac:dyDescent="0.35"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3:12" x14ac:dyDescent="0.35"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3:12" x14ac:dyDescent="0.35"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3:12" x14ac:dyDescent="0.35"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3:12" x14ac:dyDescent="0.35"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3:12" x14ac:dyDescent="0.35"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3:12" x14ac:dyDescent="0.35"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3:12" x14ac:dyDescent="0.35"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3:12" x14ac:dyDescent="0.35"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3:12" x14ac:dyDescent="0.35"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3:12" x14ac:dyDescent="0.35"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3:12" x14ac:dyDescent="0.35"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3:12" x14ac:dyDescent="0.35"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3:12" x14ac:dyDescent="0.35"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3:12" x14ac:dyDescent="0.35"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3:12" x14ac:dyDescent="0.35"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3:12" x14ac:dyDescent="0.35"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3:12" x14ac:dyDescent="0.35"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3:12" x14ac:dyDescent="0.35"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3:12" x14ac:dyDescent="0.35"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3:12" x14ac:dyDescent="0.35"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3:12" x14ac:dyDescent="0.35"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3:12" x14ac:dyDescent="0.35"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3:12" x14ac:dyDescent="0.35"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3:12" x14ac:dyDescent="0.35"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3:12" x14ac:dyDescent="0.35"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3:12" x14ac:dyDescent="0.35"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3:12" x14ac:dyDescent="0.35"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3:12" x14ac:dyDescent="0.35"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3:12" x14ac:dyDescent="0.35"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3:12" x14ac:dyDescent="0.35"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3:12" x14ac:dyDescent="0.35"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3:12" x14ac:dyDescent="0.35"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3:12" x14ac:dyDescent="0.35"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3:12" x14ac:dyDescent="0.35"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3:12" x14ac:dyDescent="0.35"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3:12" x14ac:dyDescent="0.35"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3:12" x14ac:dyDescent="0.35"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3:12" x14ac:dyDescent="0.35"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3:12" x14ac:dyDescent="0.35"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3:12" x14ac:dyDescent="0.35"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3:12" x14ac:dyDescent="0.35"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3:12" x14ac:dyDescent="0.35"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3:12" x14ac:dyDescent="0.35"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3:12" x14ac:dyDescent="0.35"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3:12" x14ac:dyDescent="0.35"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3:12" x14ac:dyDescent="0.35"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3:12" x14ac:dyDescent="0.35"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3:12" x14ac:dyDescent="0.35"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3:12" x14ac:dyDescent="0.35"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3:12" x14ac:dyDescent="0.35"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3:12" x14ac:dyDescent="0.35"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3:12" x14ac:dyDescent="0.35"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3:12" x14ac:dyDescent="0.35"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3:12" x14ac:dyDescent="0.35"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3:12" x14ac:dyDescent="0.35"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3:12" x14ac:dyDescent="0.35"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3:12" x14ac:dyDescent="0.35"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3:12" x14ac:dyDescent="0.35"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3:12" x14ac:dyDescent="0.35"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3:12" x14ac:dyDescent="0.35"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3:12" x14ac:dyDescent="0.35"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3:12" x14ac:dyDescent="0.35"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3:12" x14ac:dyDescent="0.35"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3:12" x14ac:dyDescent="0.35"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3:12" x14ac:dyDescent="0.35"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3:12" x14ac:dyDescent="0.35"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3:12" x14ac:dyDescent="0.35"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3:12" x14ac:dyDescent="0.35"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3:12" x14ac:dyDescent="0.35"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3:12" x14ac:dyDescent="0.35"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3:12" x14ac:dyDescent="0.35"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3:12" x14ac:dyDescent="0.35"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3:12" x14ac:dyDescent="0.35"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3:12" x14ac:dyDescent="0.35"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3:12" x14ac:dyDescent="0.35"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3:12" x14ac:dyDescent="0.35"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3:12" x14ac:dyDescent="0.35"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3:12" x14ac:dyDescent="0.35"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3:12" x14ac:dyDescent="0.35"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3:12" x14ac:dyDescent="0.35"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3:12" x14ac:dyDescent="0.35"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3:12" x14ac:dyDescent="0.35"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3:12" x14ac:dyDescent="0.35"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3:12" x14ac:dyDescent="0.35"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3:12" x14ac:dyDescent="0.35"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3:12" x14ac:dyDescent="0.35"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3:12" x14ac:dyDescent="0.35"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3:12" x14ac:dyDescent="0.35"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3:12" x14ac:dyDescent="0.35"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3:12" x14ac:dyDescent="0.35"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3:12" x14ac:dyDescent="0.35"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3:12" x14ac:dyDescent="0.35"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3:12" x14ac:dyDescent="0.35"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3:12" x14ac:dyDescent="0.35"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3:12" x14ac:dyDescent="0.35"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3:12" x14ac:dyDescent="0.35"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3:12" x14ac:dyDescent="0.35"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3:12" x14ac:dyDescent="0.35"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3:12" x14ac:dyDescent="0.35"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3:12" x14ac:dyDescent="0.35"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3:12" x14ac:dyDescent="0.35"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3:12" x14ac:dyDescent="0.35"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3:12" x14ac:dyDescent="0.35"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3:12" x14ac:dyDescent="0.35"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3:12" x14ac:dyDescent="0.35"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3:12" x14ac:dyDescent="0.35"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3:12" x14ac:dyDescent="0.35"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3:12" x14ac:dyDescent="0.35"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3:12" x14ac:dyDescent="0.35"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3:12" x14ac:dyDescent="0.35"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3:12" x14ac:dyDescent="0.35"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3:12" x14ac:dyDescent="0.35"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3:12" x14ac:dyDescent="0.35"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3:12" x14ac:dyDescent="0.35"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3:12" x14ac:dyDescent="0.35"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3:12" x14ac:dyDescent="0.35"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3:12" x14ac:dyDescent="0.35"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3:12" x14ac:dyDescent="0.35"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3:12" x14ac:dyDescent="0.35"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3:12" x14ac:dyDescent="0.35"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3:12" x14ac:dyDescent="0.35"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3:12" x14ac:dyDescent="0.35"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3:12" x14ac:dyDescent="0.35"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3:12" x14ac:dyDescent="0.35"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3:12" x14ac:dyDescent="0.35"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3:12" x14ac:dyDescent="0.35"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3:12" x14ac:dyDescent="0.35"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3:12" x14ac:dyDescent="0.35"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3:12" x14ac:dyDescent="0.35"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3:12" x14ac:dyDescent="0.35"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3:12" x14ac:dyDescent="0.35"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3:12" x14ac:dyDescent="0.35"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3:12" x14ac:dyDescent="0.35"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3:12" x14ac:dyDescent="0.35"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3:12" x14ac:dyDescent="0.35"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3:12" x14ac:dyDescent="0.35"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3:12" x14ac:dyDescent="0.35"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3:12" x14ac:dyDescent="0.35"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3:12" x14ac:dyDescent="0.35"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3:12" x14ac:dyDescent="0.35"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3:12" x14ac:dyDescent="0.35"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3:12" x14ac:dyDescent="0.35"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3:12" x14ac:dyDescent="0.35"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3:12" x14ac:dyDescent="0.35"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3:12" x14ac:dyDescent="0.35"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3:12" x14ac:dyDescent="0.35"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3:12" x14ac:dyDescent="0.35"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3:12" x14ac:dyDescent="0.35"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3:12" x14ac:dyDescent="0.35"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3:12" x14ac:dyDescent="0.35"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3:12" x14ac:dyDescent="0.35"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3:12" x14ac:dyDescent="0.35"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3:12" x14ac:dyDescent="0.35"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3:12" x14ac:dyDescent="0.35"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3:12" x14ac:dyDescent="0.35"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3:12" x14ac:dyDescent="0.35"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3:12" x14ac:dyDescent="0.35"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3:12" x14ac:dyDescent="0.35"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3:12" x14ac:dyDescent="0.35"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3:12" x14ac:dyDescent="0.35"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3:12" x14ac:dyDescent="0.35"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3:12" x14ac:dyDescent="0.35"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3:12" x14ac:dyDescent="0.35"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3:12" x14ac:dyDescent="0.35"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3:12" x14ac:dyDescent="0.35"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3:12" x14ac:dyDescent="0.35"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3:12" x14ac:dyDescent="0.35"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3:12" x14ac:dyDescent="0.35"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3:12" x14ac:dyDescent="0.35"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3:12" x14ac:dyDescent="0.35"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3:12" x14ac:dyDescent="0.35"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3:12" x14ac:dyDescent="0.35"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3:12" x14ac:dyDescent="0.35"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3:12" x14ac:dyDescent="0.35"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3:12" x14ac:dyDescent="0.35"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3:12" x14ac:dyDescent="0.35"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3:12" x14ac:dyDescent="0.35"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3:12" x14ac:dyDescent="0.35"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3:12" x14ac:dyDescent="0.35"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3:12" x14ac:dyDescent="0.35"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3:12" x14ac:dyDescent="0.35"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3:12" x14ac:dyDescent="0.35"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3:12" x14ac:dyDescent="0.35"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3:12" x14ac:dyDescent="0.35"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3:12" x14ac:dyDescent="0.35"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3:12" x14ac:dyDescent="0.35"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3:12" x14ac:dyDescent="0.35"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3:12" x14ac:dyDescent="0.35"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3:12" x14ac:dyDescent="0.35"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3:12" x14ac:dyDescent="0.35"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3:12" x14ac:dyDescent="0.35"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3:12" x14ac:dyDescent="0.35"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3:12" x14ac:dyDescent="0.35"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3:12" x14ac:dyDescent="0.35"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3:12" x14ac:dyDescent="0.35"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3:12" x14ac:dyDescent="0.35"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3:12" x14ac:dyDescent="0.35"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3:12" x14ac:dyDescent="0.35"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3:12" x14ac:dyDescent="0.35"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3:12" x14ac:dyDescent="0.35"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3:12" x14ac:dyDescent="0.35"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3:12" x14ac:dyDescent="0.35"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3:12" x14ac:dyDescent="0.35"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3:12" x14ac:dyDescent="0.35"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3:12" x14ac:dyDescent="0.35"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3:12" x14ac:dyDescent="0.35"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3:12" x14ac:dyDescent="0.35"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3:12" x14ac:dyDescent="0.35"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3:12" x14ac:dyDescent="0.35"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3:12" x14ac:dyDescent="0.35"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3:12" x14ac:dyDescent="0.35"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3:12" x14ac:dyDescent="0.35"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3:12" x14ac:dyDescent="0.35"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3:12" x14ac:dyDescent="0.35"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3:12" x14ac:dyDescent="0.35"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3:12" x14ac:dyDescent="0.35"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3:12" x14ac:dyDescent="0.35"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3:12" x14ac:dyDescent="0.35"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3:12" x14ac:dyDescent="0.35"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3:12" x14ac:dyDescent="0.35"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3:12" x14ac:dyDescent="0.35"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3:12" x14ac:dyDescent="0.35"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3:12" x14ac:dyDescent="0.35"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3:12" x14ac:dyDescent="0.35"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3:12" x14ac:dyDescent="0.35"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3:12" x14ac:dyDescent="0.35"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3:12" x14ac:dyDescent="0.35"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3:12" x14ac:dyDescent="0.35"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3:12" x14ac:dyDescent="0.35"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3:12" x14ac:dyDescent="0.35"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3:12" x14ac:dyDescent="0.35"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3:12" x14ac:dyDescent="0.35"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3:12" x14ac:dyDescent="0.35"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3:12" x14ac:dyDescent="0.35"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3:12" x14ac:dyDescent="0.35"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3:12" x14ac:dyDescent="0.35"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3:12" x14ac:dyDescent="0.35"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3:12" x14ac:dyDescent="0.35"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3:12" x14ac:dyDescent="0.35"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3:12" x14ac:dyDescent="0.35"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3:12" x14ac:dyDescent="0.35"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3:12" x14ac:dyDescent="0.35"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3:12" x14ac:dyDescent="0.35"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3:12" x14ac:dyDescent="0.35"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3:12" x14ac:dyDescent="0.35"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3:12" x14ac:dyDescent="0.35"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3:12" x14ac:dyDescent="0.35"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3:12" x14ac:dyDescent="0.35"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3:12" x14ac:dyDescent="0.35"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3:12" x14ac:dyDescent="0.35"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3:12" x14ac:dyDescent="0.35"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3:12" x14ac:dyDescent="0.35"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3:12" x14ac:dyDescent="0.35"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3:12" x14ac:dyDescent="0.35"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3:12" x14ac:dyDescent="0.35"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3:12" x14ac:dyDescent="0.35"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3:12" x14ac:dyDescent="0.35"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3:12" x14ac:dyDescent="0.35"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3:12" x14ac:dyDescent="0.35"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3:12" x14ac:dyDescent="0.35"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3:12" x14ac:dyDescent="0.35"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3:12" x14ac:dyDescent="0.35"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3:12" x14ac:dyDescent="0.35"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3:12" x14ac:dyDescent="0.35"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3:12" x14ac:dyDescent="0.35"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3:12" x14ac:dyDescent="0.35"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3:12" x14ac:dyDescent="0.35"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3:12" x14ac:dyDescent="0.35"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3:12" x14ac:dyDescent="0.35"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3:12" x14ac:dyDescent="0.35"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3:12" x14ac:dyDescent="0.35"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3:12" x14ac:dyDescent="0.35"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3:12" x14ac:dyDescent="0.35"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3:12" x14ac:dyDescent="0.35"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3:12" x14ac:dyDescent="0.35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3:12" x14ac:dyDescent="0.35"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3:12" x14ac:dyDescent="0.35"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3:12" x14ac:dyDescent="0.35"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3:12" x14ac:dyDescent="0.35"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3:12" x14ac:dyDescent="0.35"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3:12" x14ac:dyDescent="0.35"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3:12" x14ac:dyDescent="0.35"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3:12" x14ac:dyDescent="0.35"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3:12" x14ac:dyDescent="0.35"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3:12" x14ac:dyDescent="0.35"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3:12" x14ac:dyDescent="0.35"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3:12" x14ac:dyDescent="0.35"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3:12" x14ac:dyDescent="0.35"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3:12" x14ac:dyDescent="0.35"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3:12" x14ac:dyDescent="0.35"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3:12" x14ac:dyDescent="0.35"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3:12" x14ac:dyDescent="0.35"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3:12" x14ac:dyDescent="0.35"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3:12" x14ac:dyDescent="0.35"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3:12" x14ac:dyDescent="0.35"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3:12" x14ac:dyDescent="0.35"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3:12" x14ac:dyDescent="0.35"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3:12" x14ac:dyDescent="0.35"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3:12" x14ac:dyDescent="0.35"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3:12" x14ac:dyDescent="0.35"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3:12" x14ac:dyDescent="0.35"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3:12" x14ac:dyDescent="0.35"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3:12" x14ac:dyDescent="0.35"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3:12" x14ac:dyDescent="0.35"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3:12" x14ac:dyDescent="0.35"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3:12" x14ac:dyDescent="0.35"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3:12" x14ac:dyDescent="0.35"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3:12" x14ac:dyDescent="0.35"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3:12" x14ac:dyDescent="0.35"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3:12" x14ac:dyDescent="0.35"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3:12" x14ac:dyDescent="0.35"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3:12" x14ac:dyDescent="0.35"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3:12" x14ac:dyDescent="0.35"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3:12" x14ac:dyDescent="0.35"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3:12" x14ac:dyDescent="0.35"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3:12" x14ac:dyDescent="0.35"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3:12" x14ac:dyDescent="0.35"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3:12" x14ac:dyDescent="0.35"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3:12" x14ac:dyDescent="0.35"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3:12" x14ac:dyDescent="0.35"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3:12" x14ac:dyDescent="0.35"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3:12" x14ac:dyDescent="0.35"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3:12" x14ac:dyDescent="0.35"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3:12" x14ac:dyDescent="0.35"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3:12" x14ac:dyDescent="0.35"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3:12" x14ac:dyDescent="0.35"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3:12" x14ac:dyDescent="0.35"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3:12" x14ac:dyDescent="0.35"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3:12" x14ac:dyDescent="0.35"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3:12" x14ac:dyDescent="0.35"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3:12" x14ac:dyDescent="0.35"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3:12" x14ac:dyDescent="0.35"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3:12" x14ac:dyDescent="0.35"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3:12" x14ac:dyDescent="0.35"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3:12" x14ac:dyDescent="0.35"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3:12" x14ac:dyDescent="0.35">
      <c r="C544" s="5"/>
      <c r="D544" s="5"/>
      <c r="E544" s="5"/>
      <c r="F544" s="5"/>
      <c r="G544" s="5"/>
      <c r="H544" s="5"/>
      <c r="I544" s="5"/>
      <c r="J544" s="5"/>
      <c r="K544" s="5"/>
      <c r="L544" s="5"/>
    </row>
  </sheetData>
  <mergeCells count="6">
    <mergeCell ref="A1:N1"/>
    <mergeCell ref="A20:A32"/>
    <mergeCell ref="A33:B33"/>
    <mergeCell ref="A2:B3"/>
    <mergeCell ref="A4:A19"/>
    <mergeCell ref="C2:O2"/>
  </mergeCells>
  <printOptions horizontalCentered="1"/>
  <pageMargins left="0.19685039370078741" right="0.15748031496062992" top="0.55118110236220474" bottom="0.35433070866141736" header="0" footer="0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544"/>
  <sheetViews>
    <sheetView tabSelected="1" view="pageBreakPreview" zoomScale="80" zoomScaleNormal="80" zoomScaleSheetLayoutView="80" workbookViewId="0">
      <selection activeCell="AH27" sqref="AH27"/>
    </sheetView>
  </sheetViews>
  <sheetFormatPr defaultColWidth="9.1328125" defaultRowHeight="13.9" x14ac:dyDescent="0.35"/>
  <cols>
    <col min="1" max="1" width="7.1328125" style="2" customWidth="1"/>
    <col min="2" max="2" width="34.6640625" style="3" customWidth="1"/>
    <col min="3" max="11" width="11.86328125" style="3" hidden="1" customWidth="1"/>
    <col min="12" max="17" width="11.86328125" style="2" hidden="1" customWidth="1"/>
    <col min="18" max="18" width="6.1328125" style="2" hidden="1" customWidth="1"/>
    <col min="19" max="19" width="7" style="2" hidden="1" customWidth="1"/>
    <col min="20" max="20" width="10.46484375" style="13" hidden="1" customWidth="1"/>
    <col min="21" max="21" width="11.86328125" style="5" customWidth="1"/>
    <col min="22" max="22" width="12.6640625" style="5" hidden="1" customWidth="1"/>
    <col min="23" max="30" width="12.6640625" style="2" hidden="1" customWidth="1"/>
    <col min="31" max="33" width="12.06640625" style="2" customWidth="1"/>
    <col min="34" max="16384" width="9.1328125" style="2"/>
  </cols>
  <sheetData>
    <row r="1" spans="1:33" ht="54.75" customHeight="1" thickBot="1" x14ac:dyDescent="0.4">
      <c r="A1" s="182" t="s">
        <v>81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s="9" customFormat="1" ht="42.75" customHeight="1" x14ac:dyDescent="0.35">
      <c r="A2" s="188" t="s">
        <v>58</v>
      </c>
      <c r="B2" s="189"/>
      <c r="C2" s="193" t="s">
        <v>70</v>
      </c>
      <c r="D2" s="193"/>
      <c r="E2" s="193"/>
      <c r="F2" s="193"/>
      <c r="G2" s="193"/>
      <c r="H2" s="193"/>
      <c r="I2" s="193"/>
      <c r="J2" s="193"/>
      <c r="K2" s="194"/>
      <c r="L2" s="198" t="s">
        <v>69</v>
      </c>
      <c r="M2" s="199"/>
      <c r="N2" s="199"/>
      <c r="O2" s="199"/>
      <c r="P2" s="199"/>
      <c r="Q2" s="199"/>
      <c r="R2" s="199"/>
      <c r="S2" s="199"/>
      <c r="T2" s="200"/>
      <c r="U2" s="205" t="s">
        <v>74</v>
      </c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</row>
    <row r="3" spans="1:33" s="9" customFormat="1" ht="31.5" customHeight="1" x14ac:dyDescent="0.35">
      <c r="A3" s="190"/>
      <c r="B3" s="191"/>
      <c r="C3" s="121">
        <v>2011</v>
      </c>
      <c r="D3" s="68">
        <v>2012</v>
      </c>
      <c r="E3" s="69">
        <v>2013</v>
      </c>
      <c r="F3" s="69">
        <v>2014</v>
      </c>
      <c r="G3" s="68">
        <v>2015</v>
      </c>
      <c r="H3" s="68">
        <v>2016</v>
      </c>
      <c r="I3" s="70">
        <v>2017</v>
      </c>
      <c r="J3" s="69">
        <v>2018</v>
      </c>
      <c r="K3" s="69">
        <v>2019</v>
      </c>
      <c r="L3" s="71">
        <v>2011</v>
      </c>
      <c r="M3" s="68">
        <v>2012</v>
      </c>
      <c r="N3" s="72">
        <v>2013</v>
      </c>
      <c r="O3" s="68">
        <v>2014</v>
      </c>
      <c r="P3" s="69">
        <v>2015</v>
      </c>
      <c r="Q3" s="69">
        <v>2016</v>
      </c>
      <c r="R3" s="69">
        <v>2017</v>
      </c>
      <c r="S3" s="69">
        <v>2018</v>
      </c>
      <c r="T3" s="69">
        <v>2019</v>
      </c>
      <c r="U3" s="71">
        <v>2021</v>
      </c>
      <c r="V3" s="71">
        <v>2022</v>
      </c>
      <c r="W3" s="71">
        <v>2023</v>
      </c>
      <c r="X3" s="71">
        <v>2024</v>
      </c>
      <c r="Y3" s="71">
        <v>2025</v>
      </c>
      <c r="Z3" s="71">
        <v>2026</v>
      </c>
      <c r="AA3" s="71">
        <v>2027</v>
      </c>
      <c r="AB3" s="71">
        <v>2028</v>
      </c>
      <c r="AC3" s="71">
        <v>2029</v>
      </c>
      <c r="AD3" s="71">
        <v>2030</v>
      </c>
      <c r="AE3" s="140">
        <v>2022</v>
      </c>
      <c r="AF3" s="140">
        <v>2023</v>
      </c>
      <c r="AG3" s="140">
        <v>2024</v>
      </c>
    </row>
    <row r="4" spans="1:33" s="9" customFormat="1" ht="18" customHeight="1" x14ac:dyDescent="0.35">
      <c r="A4" s="185" t="s">
        <v>56</v>
      </c>
      <c r="B4" s="129" t="s">
        <v>37</v>
      </c>
      <c r="C4" s="122">
        <v>44569</v>
      </c>
      <c r="D4" s="34">
        <v>49312</v>
      </c>
      <c r="E4" s="35">
        <v>21049</v>
      </c>
      <c r="F4" s="35">
        <v>15969</v>
      </c>
      <c r="G4" s="34">
        <v>625</v>
      </c>
      <c r="H4" s="34">
        <v>14998</v>
      </c>
      <c r="I4" s="35">
        <v>21725</v>
      </c>
      <c r="J4" s="37">
        <v>34215</v>
      </c>
      <c r="K4" s="87">
        <v>11981</v>
      </c>
      <c r="L4" s="36">
        <v>3905</v>
      </c>
      <c r="M4" s="34">
        <v>12836</v>
      </c>
      <c r="N4" s="37">
        <v>9700</v>
      </c>
      <c r="O4" s="35">
        <v>3944</v>
      </c>
      <c r="P4" s="37">
        <v>16891</v>
      </c>
      <c r="Q4" s="37">
        <v>3334</v>
      </c>
      <c r="R4" s="37">
        <v>848</v>
      </c>
      <c r="S4" s="37">
        <v>7479</v>
      </c>
      <c r="T4" s="87">
        <v>1529</v>
      </c>
      <c r="U4" s="36">
        <v>47703</v>
      </c>
      <c r="V4" s="34"/>
      <c r="W4" s="37"/>
      <c r="X4" s="38"/>
      <c r="Y4" s="38"/>
      <c r="Z4" s="38"/>
      <c r="AA4" s="38"/>
      <c r="AB4" s="101"/>
      <c r="AC4" s="101"/>
      <c r="AD4" s="88"/>
      <c r="AE4" s="141">
        <v>60621</v>
      </c>
      <c r="AF4" s="141">
        <v>48449</v>
      </c>
      <c r="AG4" s="141">
        <v>50015</v>
      </c>
    </row>
    <row r="5" spans="1:33" s="9" customFormat="1" ht="18" customHeight="1" x14ac:dyDescent="0.35">
      <c r="A5" s="186"/>
      <c r="B5" s="130" t="s">
        <v>38</v>
      </c>
      <c r="C5" s="123">
        <v>18292</v>
      </c>
      <c r="D5" s="41">
        <v>15837</v>
      </c>
      <c r="E5" s="42">
        <v>16704</v>
      </c>
      <c r="F5" s="42">
        <v>15652</v>
      </c>
      <c r="G5" s="41">
        <v>8559</v>
      </c>
      <c r="H5" s="41">
        <v>13281.7</v>
      </c>
      <c r="I5" s="42">
        <v>11618</v>
      </c>
      <c r="J5" s="41">
        <v>12367</v>
      </c>
      <c r="K5" s="84">
        <v>12543</v>
      </c>
      <c r="L5" s="40">
        <v>493</v>
      </c>
      <c r="M5" s="41">
        <v>561</v>
      </c>
      <c r="N5" s="41">
        <v>1953</v>
      </c>
      <c r="O5" s="42">
        <v>585</v>
      </c>
      <c r="P5" s="41">
        <v>511</v>
      </c>
      <c r="Q5" s="41">
        <v>238</v>
      </c>
      <c r="R5" s="41">
        <v>541</v>
      </c>
      <c r="S5" s="41">
        <v>245</v>
      </c>
      <c r="T5" s="84">
        <v>358</v>
      </c>
      <c r="U5" s="40">
        <v>18840</v>
      </c>
      <c r="V5" s="41"/>
      <c r="W5" s="41"/>
      <c r="X5" s="43"/>
      <c r="Y5" s="38"/>
      <c r="Z5" s="38"/>
      <c r="AA5" s="38"/>
      <c r="AB5" s="101"/>
      <c r="AC5" s="101"/>
      <c r="AD5" s="88"/>
      <c r="AE5" s="142">
        <v>26805</v>
      </c>
      <c r="AF5" s="142">
        <v>45396</v>
      </c>
      <c r="AG5" s="142">
        <v>32044</v>
      </c>
    </row>
    <row r="6" spans="1:33" s="9" customFormat="1" ht="18" customHeight="1" x14ac:dyDescent="0.35">
      <c r="A6" s="186"/>
      <c r="B6" s="131" t="s">
        <v>39</v>
      </c>
      <c r="C6" s="123">
        <v>1224</v>
      </c>
      <c r="D6" s="41">
        <v>474</v>
      </c>
      <c r="E6" s="42">
        <v>26</v>
      </c>
      <c r="F6" s="42">
        <v>0</v>
      </c>
      <c r="G6" s="41">
        <v>88</v>
      </c>
      <c r="H6" s="41">
        <v>0</v>
      </c>
      <c r="I6" s="42">
        <v>0</v>
      </c>
      <c r="J6" s="41">
        <v>0</v>
      </c>
      <c r="K6" s="84">
        <v>0</v>
      </c>
      <c r="L6" s="40">
        <v>3531</v>
      </c>
      <c r="M6" s="41">
        <v>1901</v>
      </c>
      <c r="N6" s="41">
        <v>1498</v>
      </c>
      <c r="O6" s="42">
        <v>1277</v>
      </c>
      <c r="P6" s="41">
        <v>1045</v>
      </c>
      <c r="Q6" s="41">
        <v>854</v>
      </c>
      <c r="R6" s="41">
        <v>1128</v>
      </c>
      <c r="S6" s="41">
        <v>1217</v>
      </c>
      <c r="T6" s="84">
        <v>887</v>
      </c>
      <c r="U6" s="40">
        <v>314</v>
      </c>
      <c r="V6" s="41"/>
      <c r="W6" s="41"/>
      <c r="X6" s="43"/>
      <c r="Y6" s="38"/>
      <c r="Z6" s="38"/>
      <c r="AA6" s="38"/>
      <c r="AB6" s="101"/>
      <c r="AC6" s="101"/>
      <c r="AD6" s="88"/>
      <c r="AE6" s="142">
        <v>1477</v>
      </c>
      <c r="AF6" s="142">
        <v>1207</v>
      </c>
      <c r="AG6" s="142">
        <v>903</v>
      </c>
    </row>
    <row r="7" spans="1:33" s="9" customFormat="1" ht="18" customHeight="1" x14ac:dyDescent="0.35">
      <c r="A7" s="186"/>
      <c r="B7" s="130" t="s">
        <v>29</v>
      </c>
      <c r="C7" s="123">
        <v>1852</v>
      </c>
      <c r="D7" s="41">
        <v>941</v>
      </c>
      <c r="E7" s="42">
        <v>78</v>
      </c>
      <c r="F7" s="42">
        <v>62</v>
      </c>
      <c r="G7" s="41">
        <v>89</v>
      </c>
      <c r="H7" s="41">
        <v>1411</v>
      </c>
      <c r="I7" s="42">
        <v>482</v>
      </c>
      <c r="J7" s="41">
        <v>258</v>
      </c>
      <c r="K7" s="84">
        <v>70</v>
      </c>
      <c r="L7" s="40">
        <v>1006</v>
      </c>
      <c r="M7" s="41">
        <v>1479</v>
      </c>
      <c r="N7" s="41">
        <v>1882</v>
      </c>
      <c r="O7" s="42">
        <v>3533</v>
      </c>
      <c r="P7" s="41">
        <v>2133</v>
      </c>
      <c r="Q7" s="41">
        <v>868</v>
      </c>
      <c r="R7" s="41">
        <v>1283</v>
      </c>
      <c r="S7" s="41">
        <v>1146</v>
      </c>
      <c r="T7" s="84">
        <v>294</v>
      </c>
      <c r="U7" s="40">
        <v>4467</v>
      </c>
      <c r="V7" s="41"/>
      <c r="W7" s="41"/>
      <c r="X7" s="43"/>
      <c r="Y7" s="38"/>
      <c r="Z7" s="38"/>
      <c r="AA7" s="38"/>
      <c r="AB7" s="101"/>
      <c r="AC7" s="101"/>
      <c r="AD7" s="88"/>
      <c r="AE7" s="142">
        <v>1642</v>
      </c>
      <c r="AF7" s="142">
        <v>4509</v>
      </c>
      <c r="AG7" s="142">
        <v>5391</v>
      </c>
    </row>
    <row r="8" spans="1:33" s="9" customFormat="1" ht="18" customHeight="1" x14ac:dyDescent="0.35">
      <c r="A8" s="186"/>
      <c r="B8" s="130" t="s">
        <v>40</v>
      </c>
      <c r="C8" s="123">
        <v>22362</v>
      </c>
      <c r="D8" s="41">
        <v>20370</v>
      </c>
      <c r="E8" s="42">
        <v>19277</v>
      </c>
      <c r="F8" s="42">
        <v>12459</v>
      </c>
      <c r="G8" s="41">
        <v>10569</v>
      </c>
      <c r="H8" s="41">
        <v>10724</v>
      </c>
      <c r="I8" s="42">
        <v>10760</v>
      </c>
      <c r="J8" s="41">
        <v>10447</v>
      </c>
      <c r="K8" s="84">
        <v>9853</v>
      </c>
      <c r="L8" s="40">
        <v>128</v>
      </c>
      <c r="M8" s="41">
        <v>349</v>
      </c>
      <c r="N8" s="41">
        <v>134</v>
      </c>
      <c r="O8" s="42">
        <v>39</v>
      </c>
      <c r="P8" s="41">
        <v>199</v>
      </c>
      <c r="Q8" s="41">
        <v>107</v>
      </c>
      <c r="R8" s="41">
        <v>127</v>
      </c>
      <c r="S8" s="41">
        <v>75</v>
      </c>
      <c r="T8" s="84">
        <v>0</v>
      </c>
      <c r="U8" s="40">
        <v>9271</v>
      </c>
      <c r="V8" s="41"/>
      <c r="W8" s="41"/>
      <c r="X8" s="43"/>
      <c r="Y8" s="38"/>
      <c r="Z8" s="38"/>
      <c r="AA8" s="38"/>
      <c r="AB8" s="101"/>
      <c r="AC8" s="101"/>
      <c r="AD8" s="88"/>
      <c r="AE8" s="142">
        <v>9786</v>
      </c>
      <c r="AF8" s="142">
        <v>9584</v>
      </c>
      <c r="AG8" s="142">
        <v>10075</v>
      </c>
    </row>
    <row r="9" spans="1:33" s="9" customFormat="1" ht="18" customHeight="1" x14ac:dyDescent="0.35">
      <c r="A9" s="186"/>
      <c r="B9" s="130" t="s">
        <v>32</v>
      </c>
      <c r="C9" s="123">
        <v>921</v>
      </c>
      <c r="D9" s="41">
        <v>2991</v>
      </c>
      <c r="E9" s="42">
        <v>1446</v>
      </c>
      <c r="F9" s="42">
        <v>306</v>
      </c>
      <c r="G9" s="41">
        <v>47</v>
      </c>
      <c r="H9" s="41">
        <v>414</v>
      </c>
      <c r="I9" s="42">
        <v>2320</v>
      </c>
      <c r="J9" s="41">
        <v>1435</v>
      </c>
      <c r="K9" s="84">
        <v>1727</v>
      </c>
      <c r="L9" s="40">
        <v>0</v>
      </c>
      <c r="M9" s="41">
        <v>0</v>
      </c>
      <c r="N9" s="41">
        <v>8</v>
      </c>
      <c r="O9" s="42">
        <v>0</v>
      </c>
      <c r="P9" s="41">
        <v>0</v>
      </c>
      <c r="Q9" s="41">
        <v>0</v>
      </c>
      <c r="R9" s="41">
        <v>0</v>
      </c>
      <c r="S9" s="41">
        <v>0</v>
      </c>
      <c r="T9" s="84">
        <v>0</v>
      </c>
      <c r="U9" s="40">
        <v>1554</v>
      </c>
      <c r="V9" s="41"/>
      <c r="W9" s="41"/>
      <c r="X9" s="43"/>
      <c r="Y9" s="38"/>
      <c r="Z9" s="38"/>
      <c r="AA9" s="38"/>
      <c r="AB9" s="101"/>
      <c r="AC9" s="101"/>
      <c r="AD9" s="88"/>
      <c r="AE9" s="142">
        <v>1503</v>
      </c>
      <c r="AF9" s="142">
        <v>666</v>
      </c>
      <c r="AG9" s="142">
        <v>1295</v>
      </c>
    </row>
    <row r="10" spans="1:33" s="9" customFormat="1" ht="18" customHeight="1" x14ac:dyDescent="0.35">
      <c r="A10" s="186"/>
      <c r="B10" s="130" t="s">
        <v>33</v>
      </c>
      <c r="C10" s="123">
        <v>14682</v>
      </c>
      <c r="D10" s="41">
        <v>10111</v>
      </c>
      <c r="E10" s="42">
        <v>13323</v>
      </c>
      <c r="F10" s="42">
        <v>8724</v>
      </c>
      <c r="G10" s="41">
        <v>4436</v>
      </c>
      <c r="H10" s="41">
        <v>5687.8</v>
      </c>
      <c r="I10" s="42">
        <v>4615</v>
      </c>
      <c r="J10" s="41">
        <v>6549</v>
      </c>
      <c r="K10" s="84">
        <v>7222</v>
      </c>
      <c r="L10" s="40">
        <v>2647</v>
      </c>
      <c r="M10" s="41">
        <v>8383</v>
      </c>
      <c r="N10" s="41">
        <v>7410</v>
      </c>
      <c r="O10" s="42">
        <v>4399</v>
      </c>
      <c r="P10" s="41">
        <v>4366</v>
      </c>
      <c r="Q10" s="41">
        <v>1299</v>
      </c>
      <c r="R10" s="41">
        <v>1753</v>
      </c>
      <c r="S10" s="41">
        <v>2998</v>
      </c>
      <c r="T10" s="84">
        <v>4356</v>
      </c>
      <c r="U10" s="40">
        <v>11957</v>
      </c>
      <c r="V10" s="41"/>
      <c r="W10" s="41"/>
      <c r="X10" s="43"/>
      <c r="Y10" s="38"/>
      <c r="Z10" s="38"/>
      <c r="AA10" s="38"/>
      <c r="AB10" s="101"/>
      <c r="AC10" s="101"/>
      <c r="AD10" s="88"/>
      <c r="AE10" s="142">
        <v>12413</v>
      </c>
      <c r="AF10" s="142">
        <v>11573</v>
      </c>
      <c r="AG10" s="142">
        <v>13320</v>
      </c>
    </row>
    <row r="11" spans="1:33" s="9" customFormat="1" ht="18" customHeight="1" x14ac:dyDescent="0.35">
      <c r="A11" s="186"/>
      <c r="B11" s="130" t="s">
        <v>61</v>
      </c>
      <c r="C11" s="123">
        <v>78</v>
      </c>
      <c r="D11" s="41">
        <v>0</v>
      </c>
      <c r="E11" s="42">
        <v>0</v>
      </c>
      <c r="F11" s="42">
        <v>0</v>
      </c>
      <c r="G11" s="41">
        <v>0</v>
      </c>
      <c r="H11" s="41">
        <v>0</v>
      </c>
      <c r="I11" s="42">
        <v>0</v>
      </c>
      <c r="J11" s="41">
        <v>0</v>
      </c>
      <c r="K11" s="84">
        <v>0</v>
      </c>
      <c r="L11" s="40">
        <v>0</v>
      </c>
      <c r="M11" s="41">
        <v>22202</v>
      </c>
      <c r="N11" s="41">
        <v>19803</v>
      </c>
      <c r="O11" s="42">
        <v>18808</v>
      </c>
      <c r="P11" s="41">
        <v>19924</v>
      </c>
      <c r="Q11" s="41">
        <v>20837</v>
      </c>
      <c r="R11" s="41">
        <v>20570</v>
      </c>
      <c r="S11" s="41">
        <v>21038</v>
      </c>
      <c r="T11" s="84">
        <v>22084</v>
      </c>
      <c r="U11" s="40">
        <v>23982</v>
      </c>
      <c r="V11" s="41"/>
      <c r="W11" s="41"/>
      <c r="X11" s="43"/>
      <c r="Y11" s="38"/>
      <c r="Z11" s="38"/>
      <c r="AA11" s="38"/>
      <c r="AB11" s="101"/>
      <c r="AC11" s="101"/>
      <c r="AD11" s="88"/>
      <c r="AE11" s="142">
        <v>27675</v>
      </c>
      <c r="AF11" s="142">
        <v>29920</v>
      </c>
      <c r="AG11" s="142">
        <v>30432</v>
      </c>
    </row>
    <row r="12" spans="1:33" s="9" customFormat="1" ht="18" customHeight="1" x14ac:dyDescent="0.35">
      <c r="A12" s="186"/>
      <c r="B12" s="130" t="s">
        <v>41</v>
      </c>
      <c r="C12" s="123">
        <v>0</v>
      </c>
      <c r="D12" s="41">
        <v>0</v>
      </c>
      <c r="E12" s="42">
        <v>17468</v>
      </c>
      <c r="F12" s="42">
        <v>36983</v>
      </c>
      <c r="G12" s="41">
        <v>36010</v>
      </c>
      <c r="H12" s="41">
        <v>59194.5</v>
      </c>
      <c r="I12" s="42">
        <v>21553</v>
      </c>
      <c r="J12" s="41">
        <v>45502</v>
      </c>
      <c r="K12" s="84">
        <v>24083</v>
      </c>
      <c r="L12" s="40">
        <v>0</v>
      </c>
      <c r="M12" s="41">
        <v>18966</v>
      </c>
      <c r="N12" s="41">
        <v>20146</v>
      </c>
      <c r="O12" s="42">
        <v>20627</v>
      </c>
      <c r="P12" s="41">
        <v>20200</v>
      </c>
      <c r="Q12" s="41">
        <v>17340</v>
      </c>
      <c r="R12" s="41">
        <v>21555</v>
      </c>
      <c r="S12" s="41">
        <v>23095</v>
      </c>
      <c r="T12" s="84">
        <v>23454</v>
      </c>
      <c r="U12" s="40">
        <v>81262</v>
      </c>
      <c r="V12" s="41"/>
      <c r="W12" s="41"/>
      <c r="X12" s="43"/>
      <c r="Y12" s="38"/>
      <c r="Z12" s="38"/>
      <c r="AA12" s="38"/>
      <c r="AB12" s="101"/>
      <c r="AC12" s="101"/>
      <c r="AD12" s="88"/>
      <c r="AE12" s="142">
        <v>54577</v>
      </c>
      <c r="AF12" s="142">
        <v>28773</v>
      </c>
      <c r="AG12" s="142">
        <v>26158</v>
      </c>
    </row>
    <row r="13" spans="1:33" s="9" customFormat="1" ht="18" customHeight="1" x14ac:dyDescent="0.35">
      <c r="A13" s="186"/>
      <c r="B13" s="130" t="s">
        <v>31</v>
      </c>
      <c r="C13" s="123">
        <v>0</v>
      </c>
      <c r="D13" s="41">
        <v>0</v>
      </c>
      <c r="E13" s="42">
        <v>3286</v>
      </c>
      <c r="F13" s="42">
        <v>3605</v>
      </c>
      <c r="G13" s="41">
        <v>2774</v>
      </c>
      <c r="H13" s="41">
        <v>2891</v>
      </c>
      <c r="I13" s="42">
        <v>3751</v>
      </c>
      <c r="J13" s="41">
        <v>3862</v>
      </c>
      <c r="K13" s="84">
        <v>3318</v>
      </c>
      <c r="L13" s="40">
        <v>50029</v>
      </c>
      <c r="M13" s="41">
        <v>23</v>
      </c>
      <c r="N13" s="41">
        <v>17</v>
      </c>
      <c r="O13" s="42">
        <v>880</v>
      </c>
      <c r="P13" s="41">
        <v>464</v>
      </c>
      <c r="Q13" s="41">
        <v>515</v>
      </c>
      <c r="R13" s="41">
        <v>2</v>
      </c>
      <c r="S13" s="41">
        <v>0</v>
      </c>
      <c r="T13" s="84">
        <v>3</v>
      </c>
      <c r="U13" s="40">
        <v>1775</v>
      </c>
      <c r="V13" s="41"/>
      <c r="W13" s="41"/>
      <c r="X13" s="43"/>
      <c r="Y13" s="38"/>
      <c r="Z13" s="38"/>
      <c r="AA13" s="38"/>
      <c r="AB13" s="101"/>
      <c r="AC13" s="101"/>
      <c r="AD13" s="88"/>
      <c r="AE13" s="142">
        <v>3980</v>
      </c>
      <c r="AF13" s="142">
        <v>5155</v>
      </c>
      <c r="AG13" s="142">
        <v>6282</v>
      </c>
    </row>
    <row r="14" spans="1:33" s="9" customFormat="1" ht="18" customHeight="1" x14ac:dyDescent="0.35">
      <c r="A14" s="186"/>
      <c r="B14" s="130" t="s">
        <v>43</v>
      </c>
      <c r="C14" s="123">
        <v>0</v>
      </c>
      <c r="D14" s="41">
        <v>0</v>
      </c>
      <c r="E14" s="42">
        <v>0</v>
      </c>
      <c r="F14" s="42">
        <v>0</v>
      </c>
      <c r="G14" s="41">
        <v>0</v>
      </c>
      <c r="H14" s="41">
        <v>0</v>
      </c>
      <c r="I14" s="42">
        <v>0</v>
      </c>
      <c r="J14" s="41">
        <v>0</v>
      </c>
      <c r="K14" s="84">
        <v>0</v>
      </c>
      <c r="L14" s="40">
        <v>0</v>
      </c>
      <c r="M14" s="41">
        <v>1002</v>
      </c>
      <c r="N14" s="41">
        <v>1596</v>
      </c>
      <c r="O14" s="42">
        <v>635</v>
      </c>
      <c r="P14" s="41">
        <v>34</v>
      </c>
      <c r="Q14" s="41">
        <v>0</v>
      </c>
      <c r="R14" s="41">
        <v>0</v>
      </c>
      <c r="S14" s="41">
        <v>167</v>
      </c>
      <c r="T14" s="84">
        <v>492</v>
      </c>
      <c r="U14" s="40">
        <v>0</v>
      </c>
      <c r="V14" s="41"/>
      <c r="W14" s="41"/>
      <c r="X14" s="43"/>
      <c r="Y14" s="38"/>
      <c r="Z14" s="38"/>
      <c r="AA14" s="38"/>
      <c r="AB14" s="101"/>
      <c r="AC14" s="101"/>
      <c r="AD14" s="88"/>
      <c r="AE14" s="142">
        <v>0</v>
      </c>
      <c r="AF14" s="142">
        <v>0</v>
      </c>
      <c r="AG14" s="142">
        <v>9</v>
      </c>
    </row>
    <row r="15" spans="1:33" s="9" customFormat="1" ht="18" customHeight="1" x14ac:dyDescent="0.35">
      <c r="A15" s="186"/>
      <c r="B15" s="130" t="s">
        <v>30</v>
      </c>
      <c r="C15" s="123">
        <v>3851</v>
      </c>
      <c r="D15" s="41">
        <v>3452</v>
      </c>
      <c r="E15" s="42">
        <v>0</v>
      </c>
      <c r="F15" s="42">
        <v>0</v>
      </c>
      <c r="G15" s="41">
        <v>0</v>
      </c>
      <c r="H15" s="41">
        <v>0</v>
      </c>
      <c r="I15" s="42">
        <v>0</v>
      </c>
      <c r="J15" s="41">
        <v>0</v>
      </c>
      <c r="K15" s="84">
        <v>0</v>
      </c>
      <c r="L15" s="40">
        <v>0</v>
      </c>
      <c r="M15" s="41">
        <v>1572</v>
      </c>
      <c r="N15" s="41">
        <v>1549</v>
      </c>
      <c r="O15" s="42">
        <v>268</v>
      </c>
      <c r="P15" s="41">
        <v>63</v>
      </c>
      <c r="Q15" s="41">
        <v>0</v>
      </c>
      <c r="R15" s="41">
        <v>509</v>
      </c>
      <c r="S15" s="41">
        <v>17339</v>
      </c>
      <c r="T15" s="84">
        <v>4087</v>
      </c>
      <c r="U15" s="40">
        <v>271</v>
      </c>
      <c r="V15" s="41"/>
      <c r="W15" s="41"/>
      <c r="X15" s="43"/>
      <c r="Y15" s="38"/>
      <c r="Z15" s="38"/>
      <c r="AA15" s="38"/>
      <c r="AB15" s="101"/>
      <c r="AC15" s="101"/>
      <c r="AD15" s="88"/>
      <c r="AE15" s="142">
        <v>1707</v>
      </c>
      <c r="AF15" s="142">
        <v>1170</v>
      </c>
      <c r="AG15" s="142">
        <v>1526</v>
      </c>
    </row>
    <row r="16" spans="1:33" s="9" customFormat="1" ht="18" customHeight="1" x14ac:dyDescent="0.35">
      <c r="A16" s="186"/>
      <c r="B16" s="130" t="s">
        <v>62</v>
      </c>
      <c r="C16" s="123">
        <v>44047</v>
      </c>
      <c r="D16" s="41">
        <v>27854</v>
      </c>
      <c r="E16" s="42">
        <v>0</v>
      </c>
      <c r="F16" s="42">
        <v>0</v>
      </c>
      <c r="G16" s="41">
        <v>0</v>
      </c>
      <c r="H16" s="41">
        <v>0</v>
      </c>
      <c r="I16" s="42">
        <v>0</v>
      </c>
      <c r="J16" s="41">
        <v>0</v>
      </c>
      <c r="K16" s="84">
        <v>0</v>
      </c>
      <c r="L16" s="40">
        <v>15146</v>
      </c>
      <c r="M16" s="41">
        <v>355724</v>
      </c>
      <c r="N16" s="41">
        <v>421097</v>
      </c>
      <c r="O16" s="42">
        <v>306002</v>
      </c>
      <c r="P16" s="41">
        <v>56757</v>
      </c>
      <c r="Q16" s="41">
        <v>10557</v>
      </c>
      <c r="R16" s="41">
        <v>202573</v>
      </c>
      <c r="S16" s="41">
        <v>762407</v>
      </c>
      <c r="T16" s="84">
        <v>130321</v>
      </c>
      <c r="U16" s="40">
        <v>16851</v>
      </c>
      <c r="V16" s="41"/>
      <c r="W16" s="41"/>
      <c r="X16" s="43"/>
      <c r="Y16" s="38"/>
      <c r="Z16" s="38"/>
      <c r="AA16" s="38"/>
      <c r="AB16" s="101"/>
      <c r="AC16" s="101"/>
      <c r="AD16" s="88"/>
      <c r="AE16" s="142">
        <v>22707</v>
      </c>
      <c r="AF16" s="142">
        <f>7606+151</f>
        <v>7757</v>
      </c>
      <c r="AG16" s="142">
        <v>24708</v>
      </c>
    </row>
    <row r="17" spans="1:33" s="9" customFormat="1" ht="18" customHeight="1" x14ac:dyDescent="0.35">
      <c r="A17" s="186"/>
      <c r="B17" s="132" t="s">
        <v>42</v>
      </c>
      <c r="C17" s="124">
        <v>0</v>
      </c>
      <c r="D17" s="47">
        <v>0</v>
      </c>
      <c r="E17" s="48">
        <v>0</v>
      </c>
      <c r="F17" s="48">
        <v>0</v>
      </c>
      <c r="G17" s="47">
        <v>0</v>
      </c>
      <c r="H17" s="47">
        <v>0</v>
      </c>
      <c r="I17" s="48">
        <v>0</v>
      </c>
      <c r="J17" s="47">
        <v>0</v>
      </c>
      <c r="K17" s="85">
        <v>0</v>
      </c>
      <c r="L17" s="46">
        <v>2286</v>
      </c>
      <c r="M17" s="47">
        <v>84044</v>
      </c>
      <c r="N17" s="47">
        <v>159762</v>
      </c>
      <c r="O17" s="48">
        <v>95396</v>
      </c>
      <c r="P17" s="47">
        <v>10090</v>
      </c>
      <c r="Q17" s="47">
        <v>16144</v>
      </c>
      <c r="R17" s="47">
        <v>111180</v>
      </c>
      <c r="S17" s="47">
        <v>127508</v>
      </c>
      <c r="T17" s="85">
        <v>33390</v>
      </c>
      <c r="U17" s="46">
        <v>8731</v>
      </c>
      <c r="V17" s="47"/>
      <c r="W17" s="47"/>
      <c r="X17" s="49"/>
      <c r="Y17" s="50"/>
      <c r="Z17" s="50"/>
      <c r="AA17" s="50"/>
      <c r="AB17" s="101"/>
      <c r="AC17" s="101"/>
      <c r="AD17" s="88"/>
      <c r="AE17" s="143">
        <v>32936</v>
      </c>
      <c r="AF17" s="143">
        <v>4572</v>
      </c>
      <c r="AG17" s="143">
        <v>2255</v>
      </c>
    </row>
    <row r="18" spans="1:33" s="9" customFormat="1" ht="18" customHeight="1" thickBot="1" x14ac:dyDescent="0.4">
      <c r="A18" s="186"/>
      <c r="B18" s="133" t="s">
        <v>72</v>
      </c>
      <c r="C18" s="125">
        <v>0</v>
      </c>
      <c r="D18" s="53">
        <v>0</v>
      </c>
      <c r="E18" s="54">
        <v>0</v>
      </c>
      <c r="F18" s="54">
        <v>0</v>
      </c>
      <c r="G18" s="53">
        <v>0</v>
      </c>
      <c r="H18" s="53">
        <v>0</v>
      </c>
      <c r="I18" s="54">
        <v>0</v>
      </c>
      <c r="J18" s="53">
        <v>0</v>
      </c>
      <c r="K18" s="86">
        <v>0</v>
      </c>
      <c r="L18" s="52">
        <v>0</v>
      </c>
      <c r="M18" s="53">
        <v>19122</v>
      </c>
      <c r="N18" s="53">
        <v>33311</v>
      </c>
      <c r="O18" s="54">
        <v>14807</v>
      </c>
      <c r="P18" s="53">
        <v>-4563</v>
      </c>
      <c r="Q18" s="53">
        <v>-11381</v>
      </c>
      <c r="R18" s="53">
        <v>-13575</v>
      </c>
      <c r="S18" s="53">
        <v>-24343</v>
      </c>
      <c r="T18" s="86">
        <v>-11177</v>
      </c>
      <c r="U18" s="52">
        <v>-148</v>
      </c>
      <c r="V18" s="53"/>
      <c r="W18" s="41"/>
      <c r="X18" s="43"/>
      <c r="Y18" s="38"/>
      <c r="Z18" s="38"/>
      <c r="AA18" s="38"/>
      <c r="AB18" s="101"/>
      <c r="AC18" s="101"/>
      <c r="AD18" s="88"/>
      <c r="AE18" s="144">
        <v>0</v>
      </c>
      <c r="AF18" s="144">
        <v>0</v>
      </c>
      <c r="AG18" s="144"/>
    </row>
    <row r="19" spans="1:33" s="9" customFormat="1" ht="24.75" customHeight="1" thickTop="1" x14ac:dyDescent="0.35">
      <c r="A19" s="187"/>
      <c r="B19" s="134" t="s">
        <v>59</v>
      </c>
      <c r="C19" s="126">
        <f t="shared" ref="C19:AD19" si="0">SUM(C4:C18)</f>
        <v>151878</v>
      </c>
      <c r="D19" s="78">
        <f t="shared" si="0"/>
        <v>131342</v>
      </c>
      <c r="E19" s="79">
        <f t="shared" si="0"/>
        <v>92657</v>
      </c>
      <c r="F19" s="79">
        <f t="shared" si="0"/>
        <v>93760</v>
      </c>
      <c r="G19" s="78">
        <f t="shared" si="0"/>
        <v>63197</v>
      </c>
      <c r="H19" s="78">
        <f t="shared" si="0"/>
        <v>108602</v>
      </c>
      <c r="I19" s="78">
        <f t="shared" si="0"/>
        <v>76824</v>
      </c>
      <c r="J19" s="102">
        <f t="shared" si="0"/>
        <v>114635</v>
      </c>
      <c r="K19" s="99">
        <f t="shared" si="0"/>
        <v>70797</v>
      </c>
      <c r="L19" s="77">
        <f t="shared" si="0"/>
        <v>79171</v>
      </c>
      <c r="M19" s="78">
        <f t="shared" si="0"/>
        <v>528164</v>
      </c>
      <c r="N19" s="78">
        <f t="shared" si="0"/>
        <v>679866</v>
      </c>
      <c r="O19" s="79">
        <f t="shared" si="0"/>
        <v>471200</v>
      </c>
      <c r="P19" s="78">
        <f t="shared" si="0"/>
        <v>128114</v>
      </c>
      <c r="Q19" s="78">
        <f t="shared" si="0"/>
        <v>60712</v>
      </c>
      <c r="R19" s="78">
        <f t="shared" si="0"/>
        <v>348494</v>
      </c>
      <c r="S19" s="102">
        <f t="shared" si="0"/>
        <v>940371</v>
      </c>
      <c r="T19" s="99">
        <f t="shared" si="0"/>
        <v>210078</v>
      </c>
      <c r="U19" s="78">
        <f t="shared" si="0"/>
        <v>226830</v>
      </c>
      <c r="V19" s="78">
        <f t="shared" si="0"/>
        <v>0</v>
      </c>
      <c r="W19" s="78">
        <f t="shared" si="0"/>
        <v>0</v>
      </c>
      <c r="X19" s="78">
        <f t="shared" si="0"/>
        <v>0</v>
      </c>
      <c r="Y19" s="78">
        <f t="shared" si="0"/>
        <v>0</v>
      </c>
      <c r="Z19" s="78">
        <f t="shared" si="0"/>
        <v>0</v>
      </c>
      <c r="AA19" s="78">
        <f t="shared" si="0"/>
        <v>0</v>
      </c>
      <c r="AB19" s="78">
        <f t="shared" si="0"/>
        <v>0</v>
      </c>
      <c r="AC19" s="78">
        <f t="shared" si="0"/>
        <v>0</v>
      </c>
      <c r="AD19" s="99">
        <f t="shared" si="0"/>
        <v>0</v>
      </c>
      <c r="AE19" s="99">
        <f t="shared" ref="AE19:AF19" si="1">SUM(AE4:AE18)</f>
        <v>257829</v>
      </c>
      <c r="AF19" s="99">
        <f t="shared" si="1"/>
        <v>198731</v>
      </c>
      <c r="AG19" s="99">
        <f t="shared" ref="AG19" si="2">SUM(AG4:AG18)</f>
        <v>204413</v>
      </c>
    </row>
    <row r="20" spans="1:33" s="9" customFormat="1" ht="18" customHeight="1" x14ac:dyDescent="0.35">
      <c r="A20" s="192" t="s">
        <v>57</v>
      </c>
      <c r="B20" s="135" t="s">
        <v>44</v>
      </c>
      <c r="C20" s="127">
        <v>128603</v>
      </c>
      <c r="D20" s="37">
        <v>141720</v>
      </c>
      <c r="E20" s="56">
        <v>115791</v>
      </c>
      <c r="F20" s="56">
        <v>96033</v>
      </c>
      <c r="G20" s="57">
        <v>67243</v>
      </c>
      <c r="H20" s="57">
        <v>64156</v>
      </c>
      <c r="I20" s="56">
        <v>59904</v>
      </c>
      <c r="J20" s="37">
        <v>50159</v>
      </c>
      <c r="K20" s="87">
        <v>41436</v>
      </c>
      <c r="L20" s="36">
        <v>11272</v>
      </c>
      <c r="M20" s="37">
        <v>18814</v>
      </c>
      <c r="N20" s="37">
        <v>8962</v>
      </c>
      <c r="O20" s="58">
        <v>7340</v>
      </c>
      <c r="P20" s="37">
        <v>5587</v>
      </c>
      <c r="Q20" s="37">
        <v>5558</v>
      </c>
      <c r="R20" s="37">
        <v>5508</v>
      </c>
      <c r="S20" s="37">
        <v>3617</v>
      </c>
      <c r="T20" s="87">
        <v>3102</v>
      </c>
      <c r="U20" s="36">
        <v>49151</v>
      </c>
      <c r="V20" s="37"/>
      <c r="W20" s="57"/>
      <c r="X20" s="59"/>
      <c r="Y20" s="38"/>
      <c r="Z20" s="38"/>
      <c r="AA20" s="38"/>
      <c r="AB20" s="101"/>
      <c r="AC20" s="119"/>
      <c r="AD20" s="117"/>
      <c r="AE20" s="141">
        <v>51302</v>
      </c>
      <c r="AF20" s="141">
        <v>57966</v>
      </c>
      <c r="AG20" s="141">
        <v>65366</v>
      </c>
    </row>
    <row r="21" spans="1:33" s="9" customFormat="1" ht="18" customHeight="1" x14ac:dyDescent="0.35">
      <c r="A21" s="192"/>
      <c r="B21" s="136" t="s">
        <v>45</v>
      </c>
      <c r="C21" s="123">
        <v>69818</v>
      </c>
      <c r="D21" s="41">
        <v>70683</v>
      </c>
      <c r="E21" s="61">
        <v>68582</v>
      </c>
      <c r="F21" s="61">
        <v>71766</v>
      </c>
      <c r="G21" s="62">
        <v>72097</v>
      </c>
      <c r="H21" s="62">
        <v>79547.8</v>
      </c>
      <c r="I21" s="61">
        <v>76672</v>
      </c>
      <c r="J21" s="41">
        <v>80016</v>
      </c>
      <c r="K21" s="84">
        <v>84044</v>
      </c>
      <c r="L21" s="40">
        <v>11183</v>
      </c>
      <c r="M21" s="41">
        <v>10946</v>
      </c>
      <c r="N21" s="41">
        <v>9924</v>
      </c>
      <c r="O21" s="42">
        <v>11126</v>
      </c>
      <c r="P21" s="41">
        <v>11689</v>
      </c>
      <c r="Q21" s="41">
        <v>8135</v>
      </c>
      <c r="R21" s="41">
        <v>8581</v>
      </c>
      <c r="S21" s="41">
        <v>8936</v>
      </c>
      <c r="T21" s="84">
        <v>8862</v>
      </c>
      <c r="U21" s="40">
        <v>97473</v>
      </c>
      <c r="V21" s="41"/>
      <c r="W21" s="62"/>
      <c r="X21" s="59"/>
      <c r="Y21" s="38"/>
      <c r="Z21" s="38"/>
      <c r="AA21" s="38"/>
      <c r="AB21" s="101"/>
      <c r="AC21" s="38"/>
      <c r="AD21" s="117"/>
      <c r="AE21" s="142">
        <v>98400</v>
      </c>
      <c r="AF21" s="142">
        <v>107826</v>
      </c>
      <c r="AG21" s="142">
        <v>117433</v>
      </c>
    </row>
    <row r="22" spans="1:33" s="9" customFormat="1" ht="18" customHeight="1" x14ac:dyDescent="0.35">
      <c r="A22" s="192"/>
      <c r="B22" s="136" t="s">
        <v>46</v>
      </c>
      <c r="C22" s="123">
        <v>660</v>
      </c>
      <c r="D22" s="41">
        <v>611</v>
      </c>
      <c r="E22" s="61">
        <v>597</v>
      </c>
      <c r="F22" s="61">
        <v>597</v>
      </c>
      <c r="G22" s="62">
        <v>577</v>
      </c>
      <c r="H22" s="62">
        <v>816</v>
      </c>
      <c r="I22" s="61">
        <v>1013</v>
      </c>
      <c r="J22" s="41">
        <v>584</v>
      </c>
      <c r="K22" s="84">
        <v>596</v>
      </c>
      <c r="L22" s="40">
        <v>3648</v>
      </c>
      <c r="M22" s="41">
        <v>2494</v>
      </c>
      <c r="N22" s="41">
        <v>3110</v>
      </c>
      <c r="O22" s="42">
        <v>1717</v>
      </c>
      <c r="P22" s="41">
        <v>3221</v>
      </c>
      <c r="Q22" s="41">
        <v>2659</v>
      </c>
      <c r="R22" s="41">
        <v>2227</v>
      </c>
      <c r="S22" s="41">
        <v>2239</v>
      </c>
      <c r="T22" s="84">
        <v>2146</v>
      </c>
      <c r="U22" s="40">
        <v>3929</v>
      </c>
      <c r="V22" s="41"/>
      <c r="W22" s="62"/>
      <c r="X22" s="59"/>
      <c r="Y22" s="38"/>
      <c r="Z22" s="38"/>
      <c r="AA22" s="38"/>
      <c r="AB22" s="101"/>
      <c r="AC22" s="38"/>
      <c r="AD22" s="117"/>
      <c r="AE22" s="142">
        <v>4080</v>
      </c>
      <c r="AF22" s="142">
        <v>4846</v>
      </c>
      <c r="AG22" s="142">
        <v>6547</v>
      </c>
    </row>
    <row r="23" spans="1:33" s="9" customFormat="1" ht="18" customHeight="1" x14ac:dyDescent="0.35">
      <c r="A23" s="192"/>
      <c r="B23" s="136" t="s">
        <v>47</v>
      </c>
      <c r="C23" s="123">
        <v>2934</v>
      </c>
      <c r="D23" s="41">
        <v>3073</v>
      </c>
      <c r="E23" s="61">
        <v>1584</v>
      </c>
      <c r="F23" s="61">
        <v>723</v>
      </c>
      <c r="G23" s="62">
        <v>669</v>
      </c>
      <c r="H23" s="62">
        <v>496.5</v>
      </c>
      <c r="I23" s="61">
        <v>56</v>
      </c>
      <c r="J23" s="41">
        <v>201</v>
      </c>
      <c r="K23" s="84">
        <v>646</v>
      </c>
      <c r="L23" s="40">
        <v>1232</v>
      </c>
      <c r="M23" s="41">
        <v>1356</v>
      </c>
      <c r="N23" s="41">
        <v>4671</v>
      </c>
      <c r="O23" s="42">
        <v>2021</v>
      </c>
      <c r="P23" s="41">
        <v>1313</v>
      </c>
      <c r="Q23" s="41">
        <v>302</v>
      </c>
      <c r="R23" s="41">
        <v>42</v>
      </c>
      <c r="S23" s="41">
        <v>857</v>
      </c>
      <c r="T23" s="84">
        <v>2083</v>
      </c>
      <c r="U23" s="40">
        <v>171</v>
      </c>
      <c r="V23" s="41"/>
      <c r="W23" s="62"/>
      <c r="X23" s="59"/>
      <c r="Y23" s="38"/>
      <c r="Z23" s="38"/>
      <c r="AA23" s="38"/>
      <c r="AB23" s="101"/>
      <c r="AC23" s="38"/>
      <c r="AD23" s="117"/>
      <c r="AE23" s="142">
        <v>5889</v>
      </c>
      <c r="AF23" s="142">
        <v>790</v>
      </c>
      <c r="AG23" s="142">
        <v>260</v>
      </c>
    </row>
    <row r="24" spans="1:33" s="9" customFormat="1" ht="18" customHeight="1" x14ac:dyDescent="0.35">
      <c r="A24" s="192"/>
      <c r="B24" s="136" t="s">
        <v>48</v>
      </c>
      <c r="C24" s="123">
        <v>9965</v>
      </c>
      <c r="D24" s="41">
        <v>6114</v>
      </c>
      <c r="E24" s="61">
        <v>8743</v>
      </c>
      <c r="F24" s="61">
        <v>7444</v>
      </c>
      <c r="G24" s="62">
        <v>4850</v>
      </c>
      <c r="H24" s="62">
        <v>3984.7</v>
      </c>
      <c r="I24" s="61">
        <v>3904</v>
      </c>
      <c r="J24" s="41">
        <v>5506</v>
      </c>
      <c r="K24" s="84">
        <v>9674</v>
      </c>
      <c r="L24" s="40">
        <v>7300</v>
      </c>
      <c r="M24" s="41">
        <v>7999</v>
      </c>
      <c r="N24" s="41">
        <v>56852</v>
      </c>
      <c r="O24" s="42">
        <v>5088</v>
      </c>
      <c r="P24" s="41">
        <v>5462</v>
      </c>
      <c r="Q24" s="41">
        <v>4418</v>
      </c>
      <c r="R24" s="41">
        <v>4596</v>
      </c>
      <c r="S24" s="41">
        <v>4902</v>
      </c>
      <c r="T24" s="84">
        <v>5225</v>
      </c>
      <c r="U24" s="40">
        <v>8916</v>
      </c>
      <c r="V24" s="41"/>
      <c r="W24" s="62"/>
      <c r="X24" s="59"/>
      <c r="Y24" s="38"/>
      <c r="Z24" s="38"/>
      <c r="AA24" s="38"/>
      <c r="AB24" s="101"/>
      <c r="AC24" s="38"/>
      <c r="AD24" s="117"/>
      <c r="AE24" s="142">
        <v>18262</v>
      </c>
      <c r="AF24" s="142">
        <v>13386</v>
      </c>
      <c r="AG24" s="142">
        <v>16505</v>
      </c>
    </row>
    <row r="25" spans="1:33" s="9" customFormat="1" ht="18" customHeight="1" x14ac:dyDescent="0.35">
      <c r="A25" s="192"/>
      <c r="B25" s="136" t="s">
        <v>49</v>
      </c>
      <c r="C25" s="123">
        <v>0</v>
      </c>
      <c r="D25" s="41">
        <v>0</v>
      </c>
      <c r="E25" s="61">
        <v>0</v>
      </c>
      <c r="F25" s="61">
        <v>0</v>
      </c>
      <c r="G25" s="62">
        <v>0</v>
      </c>
      <c r="H25" s="62">
        <v>0</v>
      </c>
      <c r="I25" s="61">
        <v>0</v>
      </c>
      <c r="J25" s="41">
        <v>0</v>
      </c>
      <c r="K25" s="84">
        <v>0</v>
      </c>
      <c r="L25" s="40">
        <v>259609</v>
      </c>
      <c r="M25" s="41">
        <v>347322</v>
      </c>
      <c r="N25" s="41">
        <v>532910</v>
      </c>
      <c r="O25" s="42">
        <v>380886</v>
      </c>
      <c r="P25" s="41">
        <v>72157</v>
      </c>
      <c r="Q25" s="41">
        <v>14831</v>
      </c>
      <c r="R25" s="41">
        <v>174508</v>
      </c>
      <c r="S25" s="41">
        <v>766054</v>
      </c>
      <c r="T25" s="84">
        <v>101233</v>
      </c>
      <c r="U25" s="40">
        <v>18489</v>
      </c>
      <c r="V25" s="41"/>
      <c r="W25" s="62"/>
      <c r="X25" s="59"/>
      <c r="Y25" s="38"/>
      <c r="Z25" s="38"/>
      <c r="AA25" s="38"/>
      <c r="AB25" s="101"/>
      <c r="AC25" s="38"/>
      <c r="AD25" s="117"/>
      <c r="AE25" s="142">
        <v>22818</v>
      </c>
      <c r="AF25" s="142">
        <v>11351</v>
      </c>
      <c r="AG25" s="142">
        <v>1061</v>
      </c>
    </row>
    <row r="26" spans="1:33" s="9" customFormat="1" ht="18" customHeight="1" x14ac:dyDescent="0.35">
      <c r="A26" s="192"/>
      <c r="B26" s="136" t="s">
        <v>71</v>
      </c>
      <c r="C26" s="123">
        <v>0</v>
      </c>
      <c r="D26" s="41">
        <v>0</v>
      </c>
      <c r="E26" s="61">
        <v>0</v>
      </c>
      <c r="F26" s="61">
        <v>0</v>
      </c>
      <c r="G26" s="62">
        <v>0</v>
      </c>
      <c r="H26" s="62">
        <v>0</v>
      </c>
      <c r="I26" s="61">
        <v>0</v>
      </c>
      <c r="J26" s="41">
        <v>0</v>
      </c>
      <c r="K26" s="84">
        <v>0</v>
      </c>
      <c r="L26" s="40">
        <v>30114</v>
      </c>
      <c r="M26" s="41">
        <v>49123</v>
      </c>
      <c r="N26" s="41">
        <v>9875</v>
      </c>
      <c r="O26" s="42">
        <v>23863</v>
      </c>
      <c r="P26" s="41">
        <v>0</v>
      </c>
      <c r="Q26" s="41">
        <v>0</v>
      </c>
      <c r="R26" s="41">
        <v>105</v>
      </c>
      <c r="S26" s="41">
        <v>168491</v>
      </c>
      <c r="T26" s="84">
        <v>34380</v>
      </c>
      <c r="U26" s="40">
        <v>0</v>
      </c>
      <c r="V26" s="41"/>
      <c r="W26" s="62"/>
      <c r="X26" s="59"/>
      <c r="Y26" s="38"/>
      <c r="Z26" s="38"/>
      <c r="AA26" s="38"/>
      <c r="AB26" s="101"/>
      <c r="AC26" s="38"/>
      <c r="AD26" s="117"/>
      <c r="AE26" s="142">
        <v>35014</v>
      </c>
      <c r="AF26" s="142">
        <v>5876</v>
      </c>
      <c r="AG26" s="142">
        <v>6797</v>
      </c>
    </row>
    <row r="27" spans="1:33" s="9" customFormat="1" ht="18" customHeight="1" x14ac:dyDescent="0.35">
      <c r="A27" s="192"/>
      <c r="B27" s="137" t="s">
        <v>66</v>
      </c>
      <c r="C27" s="124">
        <v>0</v>
      </c>
      <c r="D27" s="47">
        <v>0</v>
      </c>
      <c r="E27" s="61">
        <v>0</v>
      </c>
      <c r="F27" s="61">
        <v>0</v>
      </c>
      <c r="G27" s="62">
        <v>0</v>
      </c>
      <c r="H27" s="62">
        <v>0</v>
      </c>
      <c r="I27" s="61">
        <v>0</v>
      </c>
      <c r="J27" s="47">
        <v>0</v>
      </c>
      <c r="K27" s="85">
        <v>0</v>
      </c>
      <c r="L27" s="46">
        <v>0</v>
      </c>
      <c r="M27" s="47">
        <v>0</v>
      </c>
      <c r="N27" s="47">
        <v>0</v>
      </c>
      <c r="O27" s="48">
        <v>0</v>
      </c>
      <c r="P27" s="47">
        <v>0</v>
      </c>
      <c r="Q27" s="47">
        <v>0</v>
      </c>
      <c r="R27" s="47">
        <v>104950</v>
      </c>
      <c r="S27" s="47">
        <v>0</v>
      </c>
      <c r="T27" s="85">
        <v>0</v>
      </c>
      <c r="U27" s="46">
        <v>9993</v>
      </c>
      <c r="V27" s="47"/>
      <c r="W27" s="62"/>
      <c r="X27" s="59"/>
      <c r="Y27" s="50"/>
      <c r="Z27" s="50"/>
      <c r="AA27" s="50"/>
      <c r="AB27" s="101"/>
      <c r="AC27" s="38"/>
      <c r="AD27" s="117"/>
      <c r="AE27" s="143">
        <v>0</v>
      </c>
      <c r="AF27" s="143">
        <v>0</v>
      </c>
      <c r="AG27" s="143">
        <v>25734</v>
      </c>
    </row>
    <row r="28" spans="1:33" s="9" customFormat="1" ht="18" customHeight="1" x14ac:dyDescent="0.35">
      <c r="A28" s="192"/>
      <c r="B28" s="136" t="s">
        <v>50</v>
      </c>
      <c r="C28" s="123">
        <v>10527</v>
      </c>
      <c r="D28" s="41">
        <v>10480</v>
      </c>
      <c r="E28" s="61">
        <v>15676</v>
      </c>
      <c r="F28" s="61">
        <v>7969</v>
      </c>
      <c r="G28" s="62">
        <v>18575</v>
      </c>
      <c r="H28" s="62">
        <v>31134</v>
      </c>
      <c r="I28" s="61">
        <v>4039</v>
      </c>
      <c r="J28" s="41">
        <v>33213</v>
      </c>
      <c r="K28" s="84">
        <v>12512</v>
      </c>
      <c r="L28" s="40">
        <v>10</v>
      </c>
      <c r="M28" s="41">
        <v>154</v>
      </c>
      <c r="N28" s="41">
        <v>290</v>
      </c>
      <c r="O28" s="42">
        <v>17</v>
      </c>
      <c r="P28" s="41">
        <v>1446</v>
      </c>
      <c r="Q28" s="41">
        <v>31</v>
      </c>
      <c r="R28" s="41">
        <v>88</v>
      </c>
      <c r="S28" s="41">
        <v>7</v>
      </c>
      <c r="T28" s="84">
        <v>560</v>
      </c>
      <c r="U28" s="40">
        <v>29859</v>
      </c>
      <c r="V28" s="41"/>
      <c r="W28" s="62"/>
      <c r="X28" s="59"/>
      <c r="Y28" s="38"/>
      <c r="Z28" s="38"/>
      <c r="AA28" s="38"/>
      <c r="AB28" s="101"/>
      <c r="AC28" s="38"/>
      <c r="AD28" s="117"/>
      <c r="AE28" s="142">
        <v>6835</v>
      </c>
      <c r="AF28" s="142">
        <v>8516</v>
      </c>
      <c r="AG28" s="142">
        <v>9969</v>
      </c>
    </row>
    <row r="29" spans="1:33" s="9" customFormat="1" ht="18" customHeight="1" x14ac:dyDescent="0.35">
      <c r="A29" s="192"/>
      <c r="B29" s="136" t="s">
        <v>51</v>
      </c>
      <c r="C29" s="123">
        <v>5645</v>
      </c>
      <c r="D29" s="41">
        <v>1418</v>
      </c>
      <c r="E29" s="61">
        <v>173</v>
      </c>
      <c r="F29" s="61">
        <v>3</v>
      </c>
      <c r="G29" s="62">
        <v>3</v>
      </c>
      <c r="H29" s="62">
        <v>0</v>
      </c>
      <c r="I29" s="61">
        <v>0</v>
      </c>
      <c r="J29" s="41">
        <v>0</v>
      </c>
      <c r="K29" s="84">
        <v>0</v>
      </c>
      <c r="L29" s="40">
        <v>8220</v>
      </c>
      <c r="M29" s="41">
        <v>736</v>
      </c>
      <c r="N29" s="41">
        <v>3745</v>
      </c>
      <c r="O29" s="42">
        <v>3131</v>
      </c>
      <c r="P29" s="41">
        <v>2033</v>
      </c>
      <c r="Q29" s="41">
        <v>2886</v>
      </c>
      <c r="R29" s="41">
        <v>3208</v>
      </c>
      <c r="S29" s="41">
        <v>3391</v>
      </c>
      <c r="T29" s="84">
        <v>3019</v>
      </c>
      <c r="U29" s="40">
        <v>3315</v>
      </c>
      <c r="V29" s="41"/>
      <c r="W29" s="62"/>
      <c r="X29" s="59"/>
      <c r="Y29" s="38"/>
      <c r="Z29" s="38"/>
      <c r="AA29" s="38"/>
      <c r="AB29" s="101"/>
      <c r="AC29" s="38"/>
      <c r="AD29" s="117"/>
      <c r="AE29" s="142">
        <v>4148</v>
      </c>
      <c r="AF29" s="142">
        <v>3309</v>
      </c>
      <c r="AG29" s="142">
        <v>2944</v>
      </c>
    </row>
    <row r="30" spans="1:33" s="9" customFormat="1" ht="18" customHeight="1" x14ac:dyDescent="0.35">
      <c r="A30" s="192"/>
      <c r="B30" s="136" t="s">
        <v>54</v>
      </c>
      <c r="C30" s="123">
        <v>0</v>
      </c>
      <c r="D30" s="41">
        <v>0</v>
      </c>
      <c r="E30" s="61">
        <v>0</v>
      </c>
      <c r="F30" s="61">
        <v>0</v>
      </c>
      <c r="G30" s="62">
        <v>0</v>
      </c>
      <c r="H30" s="62">
        <v>0</v>
      </c>
      <c r="I30" s="61">
        <v>0</v>
      </c>
      <c r="J30" s="41">
        <v>0</v>
      </c>
      <c r="K30" s="84">
        <v>0</v>
      </c>
      <c r="L30" s="40">
        <v>0</v>
      </c>
      <c r="M30" s="41">
        <v>347472</v>
      </c>
      <c r="N30" s="41">
        <v>436562</v>
      </c>
      <c r="O30" s="42">
        <v>320744</v>
      </c>
      <c r="P30" s="41">
        <v>58346</v>
      </c>
      <c r="Q30" s="41">
        <v>22042</v>
      </c>
      <c r="R30" s="41">
        <v>253847</v>
      </c>
      <c r="S30" s="41">
        <v>810080</v>
      </c>
      <c r="T30" s="84">
        <v>146927</v>
      </c>
      <c r="U30" s="40">
        <v>23618</v>
      </c>
      <c r="V30" s="41"/>
      <c r="W30" s="62"/>
      <c r="X30" s="59"/>
      <c r="Y30" s="38"/>
      <c r="Z30" s="38"/>
      <c r="AA30" s="38"/>
      <c r="AB30" s="101"/>
      <c r="AC30" s="38"/>
      <c r="AD30" s="117"/>
      <c r="AE30" s="142">
        <v>50884</v>
      </c>
      <c r="AF30" s="142">
        <v>9859</v>
      </c>
      <c r="AG30" s="142">
        <v>24204</v>
      </c>
    </row>
    <row r="31" spans="1:33" s="9" customFormat="1" ht="18" customHeight="1" thickBot="1" x14ac:dyDescent="0.4">
      <c r="A31" s="192"/>
      <c r="B31" s="138" t="s">
        <v>52</v>
      </c>
      <c r="C31" s="125">
        <v>0</v>
      </c>
      <c r="D31" s="53">
        <v>0</v>
      </c>
      <c r="E31" s="65">
        <v>0</v>
      </c>
      <c r="F31" s="65">
        <v>0</v>
      </c>
      <c r="G31" s="66">
        <v>0</v>
      </c>
      <c r="H31" s="66">
        <v>0</v>
      </c>
      <c r="I31" s="65">
        <v>0</v>
      </c>
      <c r="J31" s="53">
        <v>0</v>
      </c>
      <c r="K31" s="84">
        <v>0</v>
      </c>
      <c r="L31" s="52">
        <v>-61314</v>
      </c>
      <c r="M31" s="53">
        <v>-66932</v>
      </c>
      <c r="N31" s="53">
        <v>-91345</v>
      </c>
      <c r="O31" s="54">
        <v>-67755</v>
      </c>
      <c r="P31" s="53">
        <v>-24349</v>
      </c>
      <c r="Q31" s="53">
        <v>-13503</v>
      </c>
      <c r="R31" s="53">
        <v>-54059</v>
      </c>
      <c r="S31" s="53">
        <v>-169070</v>
      </c>
      <c r="T31" s="84">
        <v>-33062</v>
      </c>
      <c r="U31" s="52">
        <v>-11099</v>
      </c>
      <c r="V31" s="53"/>
      <c r="W31" s="66"/>
      <c r="X31" s="59"/>
      <c r="Y31" s="38"/>
      <c r="Z31" s="38"/>
      <c r="AA31" s="38"/>
      <c r="AB31" s="101"/>
      <c r="AC31" s="120"/>
      <c r="AD31" s="117"/>
      <c r="AE31" s="144">
        <v>-17737</v>
      </c>
      <c r="AF31" s="144">
        <v>-15353</v>
      </c>
      <c r="AG31" s="144">
        <v>-45097</v>
      </c>
    </row>
    <row r="32" spans="1:33" s="9" customFormat="1" ht="24.75" customHeight="1" thickTop="1" x14ac:dyDescent="0.35">
      <c r="A32" s="192"/>
      <c r="B32" s="139" t="s">
        <v>59</v>
      </c>
      <c r="C32" s="126">
        <f t="shared" ref="C32:AC32" si="3">SUM(C20:C31)</f>
        <v>228152</v>
      </c>
      <c r="D32" s="78">
        <f t="shared" si="3"/>
        <v>234099</v>
      </c>
      <c r="E32" s="79">
        <f t="shared" si="3"/>
        <v>211146</v>
      </c>
      <c r="F32" s="79">
        <f t="shared" si="3"/>
        <v>184535</v>
      </c>
      <c r="G32" s="78">
        <f t="shared" si="3"/>
        <v>164014</v>
      </c>
      <c r="H32" s="78">
        <f>SUM(H20:H31)</f>
        <v>180135</v>
      </c>
      <c r="I32" s="78">
        <f>SUM(I20:I31)</f>
        <v>145588</v>
      </c>
      <c r="J32" s="102">
        <f>SUM(J20:J31)</f>
        <v>169679</v>
      </c>
      <c r="K32" s="99">
        <f>SUM(K20:K31)</f>
        <v>148908</v>
      </c>
      <c r="L32" s="77">
        <f t="shared" si="3"/>
        <v>271274</v>
      </c>
      <c r="M32" s="78">
        <f t="shared" si="3"/>
        <v>719484</v>
      </c>
      <c r="N32" s="78">
        <f t="shared" si="3"/>
        <v>975556</v>
      </c>
      <c r="O32" s="79">
        <f t="shared" si="3"/>
        <v>688178</v>
      </c>
      <c r="P32" s="78">
        <f t="shared" si="3"/>
        <v>136905</v>
      </c>
      <c r="Q32" s="78">
        <f>SUM(Q20:Q31)</f>
        <v>47359</v>
      </c>
      <c r="R32" s="78">
        <f>SUM(R20:R31)</f>
        <v>503601</v>
      </c>
      <c r="S32" s="102">
        <f>SUM(S20:S31)</f>
        <v>1599504</v>
      </c>
      <c r="T32" s="99">
        <f>SUM(T20:T31)</f>
        <v>274475</v>
      </c>
      <c r="U32" s="77">
        <f t="shared" si="3"/>
        <v>233815</v>
      </c>
      <c r="V32" s="78">
        <f t="shared" si="3"/>
        <v>0</v>
      </c>
      <c r="W32" s="78">
        <f t="shared" si="3"/>
        <v>0</v>
      </c>
      <c r="X32" s="78">
        <f t="shared" si="3"/>
        <v>0</v>
      </c>
      <c r="Y32" s="78">
        <f t="shared" si="3"/>
        <v>0</v>
      </c>
      <c r="Z32" s="78">
        <f t="shared" si="3"/>
        <v>0</v>
      </c>
      <c r="AA32" s="78">
        <f t="shared" si="3"/>
        <v>0</v>
      </c>
      <c r="AB32" s="78">
        <f t="shared" si="3"/>
        <v>0</v>
      </c>
      <c r="AC32" s="78">
        <f t="shared" si="3"/>
        <v>0</v>
      </c>
      <c r="AD32" s="115">
        <f>SUM(AD20:AD31)</f>
        <v>0</v>
      </c>
      <c r="AE32" s="145">
        <f t="shared" ref="AE32:AF32" si="4">SUM(AE20:AE31)</f>
        <v>279895</v>
      </c>
      <c r="AF32" s="145">
        <f t="shared" si="4"/>
        <v>208372</v>
      </c>
      <c r="AG32" s="145">
        <f t="shared" ref="AG32" si="5">SUM(AG20:AG31)</f>
        <v>231723</v>
      </c>
    </row>
    <row r="33" spans="1:33" s="9" customFormat="1" ht="31.5" customHeight="1" thickBot="1" x14ac:dyDescent="0.4">
      <c r="A33" s="183" t="s">
        <v>53</v>
      </c>
      <c r="B33" s="184"/>
      <c r="C33" s="128">
        <f t="shared" ref="C33:AC33" si="6">C32-C19</f>
        <v>76274</v>
      </c>
      <c r="D33" s="74">
        <f t="shared" si="6"/>
        <v>102757</v>
      </c>
      <c r="E33" s="75">
        <f t="shared" si="6"/>
        <v>118489</v>
      </c>
      <c r="F33" s="75">
        <f t="shared" si="6"/>
        <v>90775</v>
      </c>
      <c r="G33" s="74">
        <f t="shared" si="6"/>
        <v>100817</v>
      </c>
      <c r="H33" s="74">
        <f>H32-H19</f>
        <v>71533</v>
      </c>
      <c r="I33" s="74">
        <f>I32-I19</f>
        <v>68764</v>
      </c>
      <c r="J33" s="74">
        <f>J32-J19</f>
        <v>55044</v>
      </c>
      <c r="K33" s="100">
        <f>K32-K19</f>
        <v>78111</v>
      </c>
      <c r="L33" s="73">
        <f t="shared" si="6"/>
        <v>192103</v>
      </c>
      <c r="M33" s="74">
        <f t="shared" si="6"/>
        <v>191320</v>
      </c>
      <c r="N33" s="74">
        <f t="shared" si="6"/>
        <v>295690</v>
      </c>
      <c r="O33" s="75">
        <f t="shared" si="6"/>
        <v>216978</v>
      </c>
      <c r="P33" s="74">
        <f t="shared" si="6"/>
        <v>8791</v>
      </c>
      <c r="Q33" s="74">
        <f>Q32-Q19</f>
        <v>-13353</v>
      </c>
      <c r="R33" s="74">
        <f>R32-R19</f>
        <v>155107</v>
      </c>
      <c r="S33" s="74">
        <f>S32-S19</f>
        <v>659133</v>
      </c>
      <c r="T33" s="100">
        <f>T32-T19</f>
        <v>64397</v>
      </c>
      <c r="U33" s="73">
        <f t="shared" si="6"/>
        <v>6985</v>
      </c>
      <c r="V33" s="74">
        <f t="shared" si="6"/>
        <v>0</v>
      </c>
      <c r="W33" s="74">
        <f t="shared" si="6"/>
        <v>0</v>
      </c>
      <c r="X33" s="74">
        <f t="shared" si="6"/>
        <v>0</v>
      </c>
      <c r="Y33" s="74">
        <f t="shared" si="6"/>
        <v>0</v>
      </c>
      <c r="Z33" s="74">
        <f t="shared" si="6"/>
        <v>0</v>
      </c>
      <c r="AA33" s="74">
        <f t="shared" si="6"/>
        <v>0</v>
      </c>
      <c r="AB33" s="74">
        <f t="shared" si="6"/>
        <v>0</v>
      </c>
      <c r="AC33" s="74">
        <f t="shared" si="6"/>
        <v>0</v>
      </c>
      <c r="AD33" s="100">
        <f>AD32-AD19</f>
        <v>0</v>
      </c>
      <c r="AE33" s="146">
        <f t="shared" ref="AE33:AF33" si="7">AE32-AE19</f>
        <v>22066</v>
      </c>
      <c r="AF33" s="146">
        <f t="shared" si="7"/>
        <v>9641</v>
      </c>
      <c r="AG33" s="146">
        <f t="shared" ref="AG33" si="8">AG32-AG19</f>
        <v>27310</v>
      </c>
    </row>
    <row r="34" spans="1:33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</row>
    <row r="35" spans="1:33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3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3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3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3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</row>
    <row r="40" spans="1:33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</row>
    <row r="41" spans="1:33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3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6"/>
    </row>
    <row r="43" spans="1:33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3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3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3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3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3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x14ac:dyDescent="0.35">
      <c r="L114" s="5"/>
      <c r="M114" s="5"/>
      <c r="N114" s="5"/>
      <c r="O114" s="5"/>
      <c r="P114" s="5"/>
      <c r="Q114" s="5"/>
      <c r="R114" s="5"/>
      <c r="S114" s="5"/>
      <c r="T114" s="12"/>
    </row>
    <row r="115" spans="2:21" x14ac:dyDescent="0.35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35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35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35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35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35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35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35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35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35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35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35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35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35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35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35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35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35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35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35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35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35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35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35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35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35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35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35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35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35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35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35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35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35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35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35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35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35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35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35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35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35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35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35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35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35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35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35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35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35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35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35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35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35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35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35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35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35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35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35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35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35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35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35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35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35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35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35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35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35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35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35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35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35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35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35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35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35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35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35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35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35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35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35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35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35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35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35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35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35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35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35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35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35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35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35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35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35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35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35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35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35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35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35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35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35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35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35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35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35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35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35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35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35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35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35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35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35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35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35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35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35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35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35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35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35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35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35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35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35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35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35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35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35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35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35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35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35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35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35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35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35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35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35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35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35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35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35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35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35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35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35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35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35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35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35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35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35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35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35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35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35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35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35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35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35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35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35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35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35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35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35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35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35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35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35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35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35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35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35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35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35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35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35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35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35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35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35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35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35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35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35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35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35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35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35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35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35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35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35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35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35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35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35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35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35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35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35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35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35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35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35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35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35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35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35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35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35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35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35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35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35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35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35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35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35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35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35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35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35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35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35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35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35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35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35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35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35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35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35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35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35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35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35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35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35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35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35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35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35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35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35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35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35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35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35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35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35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35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35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35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35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35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35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35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35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35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35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35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35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35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35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35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35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35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35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35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35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35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35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35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35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35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35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35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35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35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35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35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35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35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35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35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35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35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35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35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35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35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35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35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35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35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35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35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35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35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35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35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35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35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35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35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35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35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35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35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35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35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35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35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35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35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35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35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35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35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35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35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35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35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35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35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35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35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35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35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35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35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35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35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35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35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35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35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35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35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35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35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35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35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35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35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35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35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35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35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35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35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35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35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35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35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35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35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35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35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35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35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35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35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35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35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35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35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35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35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35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35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35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35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35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35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35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35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35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35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35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35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35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35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35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35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35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35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35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35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35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35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35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35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35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35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35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35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35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35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35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35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35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35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35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35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35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35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35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35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35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35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35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35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35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35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35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35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35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35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35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35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35">
      <c r="L544" s="5"/>
      <c r="M544" s="5"/>
      <c r="N544" s="5"/>
      <c r="O544" s="5"/>
      <c r="P544" s="5"/>
      <c r="Q544" s="5"/>
      <c r="R544" s="5"/>
      <c r="S544" s="5"/>
      <c r="T544" s="12"/>
    </row>
  </sheetData>
  <mergeCells count="8">
    <mergeCell ref="C2:K2"/>
    <mergeCell ref="A20:A32"/>
    <mergeCell ref="A33:B33"/>
    <mergeCell ref="A2:B3"/>
    <mergeCell ref="L2:T2"/>
    <mergeCell ref="A4:A19"/>
    <mergeCell ref="U2:AG2"/>
    <mergeCell ref="A1:AG1"/>
  </mergeCells>
  <printOptions horizontalCentered="1"/>
  <pageMargins left="0.59055118110236227" right="0.55118110236220474" top="0.55118110236220474" bottom="0.35433070866141736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'hospodářská činnost  celkem'!Oblast_tisku</vt:lpstr>
      <vt:lpstr>'hospodářská činnost odbory ú.'!Oblast_tisku</vt:lpstr>
      <vt:lpstr>'hospodářská činnost správní f.'!Oblast_tisku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Pechar Zdeněk, Ing.</cp:lastModifiedBy>
  <cp:lastPrinted>2024-08-12T11:20:21Z</cp:lastPrinted>
  <dcterms:created xsi:type="dcterms:W3CDTF">2003-04-08T12:30:50Z</dcterms:created>
  <dcterms:modified xsi:type="dcterms:W3CDTF">2025-07-14T09:38:01Z</dcterms:modified>
</cp:coreProperties>
</file>