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435" tabRatio="881" firstSheet="1" activeTab="1"/>
  </bookViews>
  <sheets>
    <sheet name="List1" sheetId="1" state="hidden" r:id="rId1"/>
    <sheet name="1.příjmy" sheetId="2" r:id="rId2"/>
    <sheet name="2.výdaje" sheetId="3" r:id="rId3"/>
    <sheet name="3.zdaňovaná činnost" sheetId="4" r:id="rId4"/>
    <sheet name="4.závazné ukazatele" sheetId="5" r:id="rId5"/>
    <sheet name="5.dary" sheetId="6" r:id="rId6"/>
    <sheet name="6.výhled" sheetId="7" r:id="rId7"/>
    <sheet name="7.kapitálové výdaje" sheetId="8" r:id="rId8"/>
    <sheet name="8.SF" sheetId="9" r:id="rId9"/>
    <sheet name="9.odbory" sheetId="10" r:id="rId10"/>
    <sheet name="10.celkem zdaň. č." sheetId="11" r:id="rId11"/>
    <sheet name="11.mand.výdaje" sheetId="12" r:id="rId12"/>
    <sheet name="12.výhled" sheetId="13" r:id="rId13"/>
  </sheets>
  <definedNames>
    <definedName name="_xlnm.Print_Area" localSheetId="1">'1.příjmy'!$A$1:$E$35</definedName>
    <definedName name="_xlnm.Print_Area" localSheetId="11">'11.mand.výdaje'!$A$1:$L$86</definedName>
    <definedName name="_xlnm.Print_Area" localSheetId="12">'12.výhled'!$A$1:$AA$64</definedName>
    <definedName name="_xlnm.Print_Area" localSheetId="2">'2.výdaje'!$A$1:$K$86</definedName>
    <definedName name="_xlnm.Print_Area" localSheetId="4">'4.závazné ukazatele'!$A$1:$G$33</definedName>
    <definedName name="_xlnm.Print_Area" localSheetId="5">'5.dary'!$A$1:$E$15</definedName>
    <definedName name="_xlnm.Print_Area" localSheetId="7">'7.kapitálové výdaje'!$A$1:$D$120</definedName>
  </definedNames>
  <calcPr fullCalcOnLoad="1"/>
</workbook>
</file>

<file path=xl/sharedStrings.xml><?xml version="1.0" encoding="utf-8"?>
<sst xmlns="http://schemas.openxmlformats.org/spreadsheetml/2006/main" count="1310" uniqueCount="486">
  <si>
    <t>Fond rezerv a rozvoje</t>
  </si>
  <si>
    <t>Sociální fond</t>
  </si>
  <si>
    <t>Správní poplatky</t>
  </si>
  <si>
    <t>Příjmy z úroků</t>
  </si>
  <si>
    <t xml:space="preserve">VLASTNÍ  PŘÍJMY  CELKEM </t>
  </si>
  <si>
    <t xml:space="preserve">C E L K E M    P Ř Í J M Y  </t>
  </si>
  <si>
    <t>Převody ze zdaňované činnosti</t>
  </si>
  <si>
    <t>Poplatek ze psů</t>
  </si>
  <si>
    <t>Poplatek za užívání veřejného prostranství</t>
  </si>
  <si>
    <t>Poplatek ze vstupného</t>
  </si>
  <si>
    <t xml:space="preserve">C  E  L  K  E  M   </t>
  </si>
  <si>
    <t>celkem</t>
  </si>
  <si>
    <t>0926</t>
  </si>
  <si>
    <t>druh</t>
  </si>
  <si>
    <t>0241</t>
  </si>
  <si>
    <t>0341</t>
  </si>
  <si>
    <t>kapitola</t>
  </si>
  <si>
    <t>název</t>
  </si>
  <si>
    <t>03
doprava</t>
  </si>
  <si>
    <t xml:space="preserve">          celkem kapitola</t>
  </si>
  <si>
    <t>0539</t>
  </si>
  <si>
    <t>05
sociální věci a zdravotnictví</t>
  </si>
  <si>
    <t>07
bezpečnost a veřejný pořádek</t>
  </si>
  <si>
    <t>0839</t>
  </si>
  <si>
    <t>0841</t>
  </si>
  <si>
    <t>0909</t>
  </si>
  <si>
    <t>odbor ekonomický</t>
  </si>
  <si>
    <t>0924</t>
  </si>
  <si>
    <t>0937</t>
  </si>
  <si>
    <t>1009</t>
  </si>
  <si>
    <t>10
ostatní činnosti</t>
  </si>
  <si>
    <t>Celkem výdaje</t>
  </si>
  <si>
    <t>třída</t>
  </si>
  <si>
    <t>položka</t>
  </si>
  <si>
    <t xml:space="preserve">C E L K E M   </t>
  </si>
  <si>
    <t>8
financování</t>
  </si>
  <si>
    <t>C E L K E M</t>
  </si>
  <si>
    <t>druh výdaje</t>
  </si>
  <si>
    <t>Tabulka č. 1
v tis. Kč</t>
  </si>
  <si>
    <t>Zůstatek ZBÚ (zapojené prostředky do rozpočtu)</t>
  </si>
  <si>
    <t>01
územní rozvoj a rozvoj bydlení</t>
  </si>
  <si>
    <t>06
kultura</t>
  </si>
  <si>
    <t>0608</t>
  </si>
  <si>
    <t>0637</t>
  </si>
  <si>
    <t>09
místní správa a zastupitelstva obcí</t>
  </si>
  <si>
    <t>0741</t>
  </si>
  <si>
    <t>0639</t>
  </si>
  <si>
    <t>Daň z nemovitých věcí</t>
  </si>
  <si>
    <t>0113</t>
  </si>
  <si>
    <t>odbor majetku a investic</t>
  </si>
  <si>
    <t>0213</t>
  </si>
  <si>
    <t>0313</t>
  </si>
  <si>
    <t>0513</t>
  </si>
  <si>
    <t>0613</t>
  </si>
  <si>
    <t>0813</t>
  </si>
  <si>
    <t>0913</t>
  </si>
  <si>
    <t>0911</t>
  </si>
  <si>
    <t>0714</t>
  </si>
  <si>
    <t>0910</t>
  </si>
  <si>
    <t>0115</t>
  </si>
  <si>
    <t xml:space="preserve">Přijaté sankční platby (pokuty) </t>
  </si>
  <si>
    <t xml:space="preserve">Výsledek hospodaření předcházejících účetních období </t>
  </si>
  <si>
    <t>odbor správy veřejného prostranství a zeleně</t>
  </si>
  <si>
    <t>odbor územního rozvoje</t>
  </si>
  <si>
    <t>0215</t>
  </si>
  <si>
    <t>0315</t>
  </si>
  <si>
    <t>Nedočerpané prostředky z inv. daru MAST International, s. r. o.</t>
  </si>
  <si>
    <t>dotace</t>
  </si>
  <si>
    <t>04
školství</t>
  </si>
  <si>
    <t>0411</t>
  </si>
  <si>
    <t>0413</t>
  </si>
  <si>
    <t>0437</t>
  </si>
  <si>
    <t>0440</t>
  </si>
  <si>
    <t>0441</t>
  </si>
  <si>
    <t>odbor komunikace a informatiky</t>
  </si>
  <si>
    <t>0917</t>
  </si>
  <si>
    <t>0143</t>
  </si>
  <si>
    <t>odbor školství</t>
  </si>
  <si>
    <t>0615</t>
  </si>
  <si>
    <t>0843</t>
  </si>
  <si>
    <t>odbor legislativní</t>
  </si>
  <si>
    <t>0739</t>
  </si>
  <si>
    <t>0417</t>
  </si>
  <si>
    <t>0426</t>
  </si>
  <si>
    <t>Program Erasmus - Projekt Sport4Citizens</t>
  </si>
  <si>
    <t>Tabulka č. 3
v tis. Kč</t>
  </si>
  <si>
    <t>participativní rozpočet</t>
  </si>
  <si>
    <t>odbor matrik a státního občanství</t>
  </si>
  <si>
    <t>odbor bezpečnosti</t>
  </si>
  <si>
    <t>0926 SF</t>
  </si>
  <si>
    <t>Finanční vypořádání s hlavním městem r. 2018</t>
  </si>
  <si>
    <t>0710</t>
  </si>
  <si>
    <t>0916</t>
  </si>
  <si>
    <t>1016</t>
  </si>
  <si>
    <t>0837</t>
  </si>
  <si>
    <t>odbor Kancelář starosty</t>
  </si>
  <si>
    <t>odbor informatiky</t>
  </si>
  <si>
    <t>02
městská zeleň a ochrana životního prostředí</t>
  </si>
  <si>
    <t>08
bytové hospodářství</t>
  </si>
  <si>
    <t>0619</t>
  </si>
  <si>
    <t>oddělení PR, tiskového a protokolu</t>
  </si>
  <si>
    <t>Správní firma a středisko hospodaření</t>
  </si>
  <si>
    <t>Centra 
středisko Machatého</t>
  </si>
  <si>
    <t>Centra 
středisko správa bytů a NP v SVJ</t>
  </si>
  <si>
    <t>Centra 
středisko J. Plachty</t>
  </si>
  <si>
    <t>Centra 
středisko Staropramenná</t>
  </si>
  <si>
    <t xml:space="preserve">Austis - Areál Pod Žvahovem </t>
  </si>
  <si>
    <t>Centra - Poliklinika Barrandov</t>
  </si>
  <si>
    <t>Centra 
středisko nebytové prostory</t>
  </si>
  <si>
    <t>AquaDream - Sportovní centrum Barrandov</t>
  </si>
  <si>
    <t>Isco - Areál Klikatá</t>
  </si>
  <si>
    <t>CELKEM</t>
  </si>
  <si>
    <t>označení střediska</t>
  </si>
  <si>
    <t>náklady</t>
  </si>
  <si>
    <t>opravy a údržba nad 200 tis. Kč</t>
  </si>
  <si>
    <t>opravy a údržba do 200 tis. Kč</t>
  </si>
  <si>
    <t>odhady, znalecké posudky</t>
  </si>
  <si>
    <t>odměna za správu</t>
  </si>
  <si>
    <t>inženýring</t>
  </si>
  <si>
    <t>ostatní služby</t>
  </si>
  <si>
    <t>jiné ostatní náklady</t>
  </si>
  <si>
    <t>materiálové náklady</t>
  </si>
  <si>
    <t>výnosy</t>
  </si>
  <si>
    <t>nájmy z bytů</t>
  </si>
  <si>
    <t>nájmy z nebytových prostor</t>
  </si>
  <si>
    <t>nájmy z pozemků</t>
  </si>
  <si>
    <t>úroky z účtu</t>
  </si>
  <si>
    <t>jiné ostatní výnosy</t>
  </si>
  <si>
    <t>pokuty, penále</t>
  </si>
  <si>
    <t>Hospodářský výsledek před zdaněním</t>
  </si>
  <si>
    <t>Tabulka č. 7
v tis. Kč</t>
  </si>
  <si>
    <t>Odbor</t>
  </si>
  <si>
    <t>KTA</t>
  </si>
  <si>
    <t>KMČ</t>
  </si>
  <si>
    <t>OBP</t>
  </si>
  <si>
    <t>OMSO</t>
  </si>
  <si>
    <t>OEK</t>
  </si>
  <si>
    <t>náklady podílové domy</t>
  </si>
  <si>
    <t>odpisy majetku</t>
  </si>
  <si>
    <t>náklady z přecenění reálnou hodnotou</t>
  </si>
  <si>
    <t>odměna za privatizaci</t>
  </si>
  <si>
    <t>zůstatková cena prodaného majetku</t>
  </si>
  <si>
    <t>prodané pozemky</t>
  </si>
  <si>
    <t>prodej majetku-privatizace</t>
  </si>
  <si>
    <t>prodej pozemků</t>
  </si>
  <si>
    <t>výnosy podílových domů</t>
  </si>
  <si>
    <t>výnosy z přecenění reálnou hodnotou</t>
  </si>
  <si>
    <t>Druh</t>
  </si>
  <si>
    <t xml:space="preserve">CELKEM </t>
  </si>
  <si>
    <t>majetek</t>
  </si>
  <si>
    <t>Spravované domy</t>
  </si>
  <si>
    <t>Bytové jednotky</t>
  </si>
  <si>
    <t>Nebytové prostory</t>
  </si>
  <si>
    <t>Kotelny</t>
  </si>
  <si>
    <t>opravy a údržba nad 200  tis.Kč</t>
  </si>
  <si>
    <t>opravy a údržba do 200  tis.Kč</t>
  </si>
  <si>
    <t>odpisy DHM</t>
  </si>
  <si>
    <t>náklady z přecenění reál. hodnotou</t>
  </si>
  <si>
    <t>prodej majetku - privatizace</t>
  </si>
  <si>
    <t>výnosy z přecenění reál. hodnotou</t>
  </si>
  <si>
    <t>výsledky hospodaření</t>
  </si>
  <si>
    <t>Daň z příjmu   (19 %)</t>
  </si>
  <si>
    <t>Hospodářký výsledek po zdanění</t>
  </si>
  <si>
    <t>OIN</t>
  </si>
  <si>
    <t>0641</t>
  </si>
  <si>
    <t>odbor Kancelář tajemníka</t>
  </si>
  <si>
    <t>odbor Kancelář městské části</t>
  </si>
  <si>
    <t>odbor Kancelář tajemníka - sociální fond</t>
  </si>
  <si>
    <t>Fond rozvoje bydlení</t>
  </si>
  <si>
    <t>Centra
galerie Portheimka</t>
  </si>
  <si>
    <t>Centra - Ženské domovy</t>
  </si>
  <si>
    <t>Centra - Elišky Peškové, nám. Kinských</t>
  </si>
  <si>
    <t>kapitálové</t>
  </si>
  <si>
    <t>Základní škola a mateřská škola Barrandov</t>
  </si>
  <si>
    <t>Fakultní základní škola a mateřská škola Barrandov II</t>
  </si>
  <si>
    <t>provozní příspěvek</t>
  </si>
  <si>
    <t>Fakultní základní škola Drtinova</t>
  </si>
  <si>
    <t>Základní škola a mateřská škola Grafická</t>
  </si>
  <si>
    <t>Základní škola Nepomucká</t>
  </si>
  <si>
    <t>Základní škola Podbělohorská</t>
  </si>
  <si>
    <t>Základní škola a mateřská škola Radlická</t>
  </si>
  <si>
    <t>Tyršova základní škola a mateřská škola</t>
  </si>
  <si>
    <t>Základní škola a mateřská škola U Santošky</t>
  </si>
  <si>
    <t>Základní škola waldorfská</t>
  </si>
  <si>
    <t>Základní škola Weberova</t>
  </si>
  <si>
    <t>Mateřská škola Beníškové</t>
  </si>
  <si>
    <t>Mateřská škola Hlubočepská</t>
  </si>
  <si>
    <t>Mateřská škola Kroupova</t>
  </si>
  <si>
    <t>Mateřská škola Kudrnova</t>
  </si>
  <si>
    <t>Mateřská škola Kurandové</t>
  </si>
  <si>
    <t>Mateřská škola Lohniského 830</t>
  </si>
  <si>
    <t>Mateřská škola Lohniského 851</t>
  </si>
  <si>
    <t>Mateřská škola Nad Palatou</t>
  </si>
  <si>
    <t>Mateřská škola Peroutkova</t>
  </si>
  <si>
    <t>Mateřská škola Podbělohorská</t>
  </si>
  <si>
    <t>Mateřská škola Tréglova</t>
  </si>
  <si>
    <t>Mateřská škola Trojdílná</t>
  </si>
  <si>
    <t>Mateřská škola U Železničního mostu</t>
  </si>
  <si>
    <t>celkem školy</t>
  </si>
  <si>
    <t>Centrum sociální a ošetřovatelské pomoci</t>
  </si>
  <si>
    <t>Kulturní centrum Prahy 5</t>
  </si>
  <si>
    <t>obědy</t>
  </si>
  <si>
    <t>;</t>
  </si>
  <si>
    <t>Základní škola a mateřská škola Kořenského</t>
  </si>
  <si>
    <t>běžné</t>
  </si>
  <si>
    <t>ORJ</t>
  </si>
  <si>
    <t>odbor sociální problematiky a prevence kriminality</t>
  </si>
  <si>
    <t>příjemce</t>
  </si>
  <si>
    <t>název akce</t>
  </si>
  <si>
    <t>par/pol</t>
  </si>
  <si>
    <t>odpisy
majetku</t>
  </si>
  <si>
    <t>Příjmy</t>
  </si>
  <si>
    <t>organizace</t>
  </si>
  <si>
    <t>odbor</t>
  </si>
  <si>
    <t>akce</t>
  </si>
  <si>
    <t>rozpočet</t>
  </si>
  <si>
    <t>CELKEM
správní firmy</t>
  </si>
  <si>
    <t>CELKEM
odbory</t>
  </si>
  <si>
    <t>odbory</t>
  </si>
  <si>
    <t>výsledek hospodaření</t>
  </si>
  <si>
    <t xml:space="preserve">          z toho opravy</t>
  </si>
  <si>
    <t>správní firma a středisko hospodaření</t>
  </si>
  <si>
    <t>okruh hospodaření</t>
  </si>
  <si>
    <t>správní firmy</t>
  </si>
  <si>
    <t>odbor a středisko hospodaření</t>
  </si>
  <si>
    <t>městská část</t>
  </si>
  <si>
    <t>zdaňovaná činnost</t>
  </si>
  <si>
    <t>Tabulka č. 8
 v tis. Kč</t>
  </si>
  <si>
    <t>Tabulka č. 9
v tis. Kč</t>
  </si>
  <si>
    <t>Tabulka č. 10
v tis. Kč</t>
  </si>
  <si>
    <t>Centra                                                      středisko správa bytů a NP v SVJ</t>
  </si>
  <si>
    <t>Austis - Areál Pod Žvahovem</t>
  </si>
  <si>
    <t>AquaDream - Sportovní centrum Barandov</t>
  </si>
  <si>
    <t>Centra                        středisko J. Plachty</t>
  </si>
  <si>
    <t>Centra                            středisko Staropamenná</t>
  </si>
  <si>
    <t>Centra                            galerie Portheimka</t>
  </si>
  <si>
    <t>Centra                 středisko nebytové prostory</t>
  </si>
  <si>
    <t>Ostatní</t>
  </si>
  <si>
    <t>celkem kapitálové výdaje</t>
  </si>
  <si>
    <t>Rozpočet 2020</t>
  </si>
  <si>
    <t>odbor legislativní a právní</t>
  </si>
  <si>
    <t>odbor bytů a převodů nemovitých věcí</t>
  </si>
  <si>
    <t>9013</t>
  </si>
  <si>
    <t>Plán 2020</t>
  </si>
  <si>
    <t>Nevyčerpané prostředky z dotací přiděl. jako refundace výdajů z min. let (EU, SFŽP)</t>
  </si>
  <si>
    <t>2 nedaňové poříjmy</t>
  </si>
  <si>
    <t>0110</t>
  </si>
  <si>
    <t>9016</t>
  </si>
  <si>
    <t>9010, 9016</t>
  </si>
  <si>
    <t>Nedočerpané prostředky z odvodu části výtěžku výherních hracích přístrojů</t>
  </si>
  <si>
    <t>Převody mezi statutárními městy (hl. m. Prahou) a MČ - finanční vztah</t>
  </si>
  <si>
    <t xml:space="preserve">Převody mezi statutárními městy (hl. m. Prahou) a MČ - výkon st. správy </t>
  </si>
  <si>
    <t>Základní škola Pod Žvahovem</t>
  </si>
  <si>
    <t>OSP</t>
  </si>
  <si>
    <t>OŠK</t>
  </si>
  <si>
    <t>3399/5213</t>
  </si>
  <si>
    <t>3311/5339</t>
  </si>
  <si>
    <t>Švandovo divadlo</t>
  </si>
  <si>
    <t>Zajištění činnosti Švandova divadla na Smíchově, IČO 00064327</t>
  </si>
  <si>
    <t>3314/5339</t>
  </si>
  <si>
    <t>Městská knihovna v Praze</t>
  </si>
  <si>
    <t>pobočky Musílkova a Ostrovského, IČO 00064467</t>
  </si>
  <si>
    <t>W&amp;M production s.r.o., IČO 28245407</t>
  </si>
  <si>
    <t>3399/5222</t>
  </si>
  <si>
    <t>Divadelní festival Arena</t>
  </si>
  <si>
    <t>Koncerty Andělská Matiné</t>
  </si>
  <si>
    <t>Pontes Musici, z.s., IČO 05140391</t>
  </si>
  <si>
    <t>"DIVADLO BRATŘÍ FORMANŮ", spolek, IČO 69347425</t>
  </si>
  <si>
    <t>Festival Jazz on 5</t>
  </si>
  <si>
    <t>Výdaje na průzkumy, studie a projekty - školství</t>
  </si>
  <si>
    <t>Pamětní desky</t>
  </si>
  <si>
    <t>03 doprava</t>
  </si>
  <si>
    <t>Stavební úpravy Raudnitzova domu Hlubočepy</t>
  </si>
  <si>
    <t>Vybudování výtahu nebo výtahové plošiny v objektu Bieblova</t>
  </si>
  <si>
    <t>Rekonstrukce inženýrských sítí v památkové zóně Buďánka</t>
  </si>
  <si>
    <t>Zpevnění opěrných zdí a schodiště Buďánka</t>
  </si>
  <si>
    <t>Rekonstrukce opěrných zdí, schodišť vč. sítí k.ú. Hlubočepy</t>
  </si>
  <si>
    <t>Stavební úpravy objektu Elišky Peškové 333/7</t>
  </si>
  <si>
    <t>Stavební úpravy komerčních prostor v přízemí objektu Štefánikova 3/61</t>
  </si>
  <si>
    <t>Výdaje na průzkumy, studie a projekty nebytového hospodářství</t>
  </si>
  <si>
    <t>Výdaje na průzkumy, studie a projekty bytového hospodářství</t>
  </si>
  <si>
    <t>Výměna oken a oprava fasád objektu nám. 14. října 1381/4 a Preslova 553/4</t>
  </si>
  <si>
    <t>Malá galerie s infocentrem Štefánikova 15</t>
  </si>
  <si>
    <t>Úpravy vedení slaboproudé a datové kabeláže na pracovištích ISVS</t>
  </si>
  <si>
    <t>Stavební úprava budov ÚMČ Praha 5</t>
  </si>
  <si>
    <t>3541/5222</t>
  </si>
  <si>
    <t>5311/5319</t>
  </si>
  <si>
    <t>Hasičský záchranný sbor hlavního města Prahy, Sokolovská 1595/82, 120 00 Praha 2</t>
  </si>
  <si>
    <t>Poskytnutí finančního daru Policii ČR, Krajské ředitelství hl. m. Prahy</t>
  </si>
  <si>
    <t>Poskytnutí finančních prostředků Městské policii hl. m. Prahy - Obvodní ředitelství Praha 5</t>
  </si>
  <si>
    <t>Městská policie hl. m. Prahy, Korunní 98, Praha 10</t>
  </si>
  <si>
    <r>
      <rPr>
        <b/>
        <sz val="10"/>
        <rFont val="Arial"/>
        <family val="2"/>
      </rPr>
      <t xml:space="preserve">05
sociální věci a zdravotnictví  </t>
    </r>
    <r>
      <rPr>
        <sz val="10"/>
        <rFont val="Arial"/>
        <family val="2"/>
      </rPr>
      <t xml:space="preserve">         </t>
    </r>
  </si>
  <si>
    <t>Výnosy ze zón placeného stání - refundace výdajů</t>
  </si>
  <si>
    <t>Poplatek z ubytování</t>
  </si>
  <si>
    <t>Rozpočet 2021</t>
  </si>
  <si>
    <t>odbor přípravy a realizace investic</t>
  </si>
  <si>
    <t>0218</t>
  </si>
  <si>
    <t>0818</t>
  </si>
  <si>
    <t>0918</t>
  </si>
  <si>
    <t>odbor správy majetku</t>
  </si>
  <si>
    <t>0618</t>
  </si>
  <si>
    <t>0518</t>
  </si>
  <si>
    <t>0418</t>
  </si>
  <si>
    <t>0318</t>
  </si>
  <si>
    <t>0718</t>
  </si>
  <si>
    <t>0241 PR</t>
  </si>
  <si>
    <t>0634</t>
  </si>
  <si>
    <t>odbor vnějších vztahů a komunikace</t>
  </si>
  <si>
    <t>0934</t>
  </si>
  <si>
    <t>0434</t>
  </si>
  <si>
    <t>V Ý D A J E     (v tis. Kč)</t>
  </si>
  <si>
    <t>Fond rozvoje dopravy</t>
  </si>
  <si>
    <t>Peněžní fondy</t>
  </si>
  <si>
    <t>21/20</t>
  </si>
  <si>
    <t>Zajištění mobilní jednotky Naděje a terénního programu v ochrožených lokalitách v roce 2021</t>
  </si>
  <si>
    <t>Naděje, K Brance 11/9e, Praha 5 - Stodůlky, 153 00</t>
  </si>
  <si>
    <t>Poskytnutí finančního daru Hasičskému záchrannému sboru hl. m. Prahy</t>
  </si>
  <si>
    <t>0415</t>
  </si>
  <si>
    <t>1013</t>
  </si>
  <si>
    <t>0331</t>
  </si>
  <si>
    <t>odbor dopravy</t>
  </si>
  <si>
    <t xml:space="preserve">                            FINANČNÍ PLÁN ZDAŇOVANÉ ČINNOSTI NA ROK 2021
                            ODBORY</t>
  </si>
  <si>
    <t xml:space="preserve">                  FINANČNÍ PLÁN ZDAŇOVANÉ ČINNOSTI NA ROK 2021
                 SPRÁVNÍ FIRMY</t>
  </si>
  <si>
    <t>Plán 2021</t>
  </si>
  <si>
    <t xml:space="preserve">                FINANČNÍ PLÁN ZDAŇOVANÉ ČINNOSTI NA ROK 2021
                 CELKEM</t>
  </si>
  <si>
    <t>OSM</t>
  </si>
  <si>
    <t>Rozpočet 2021
mandatorní výdaje</t>
  </si>
  <si>
    <t>daně a poplatky</t>
  </si>
  <si>
    <t>Tabulka č. 2
v tis. Kč</t>
  </si>
  <si>
    <t>V Ý D A J E</t>
  </si>
  <si>
    <t xml:space="preserve">             ROZPOČET NA ROK 2021
             VÝDAJE</t>
  </si>
  <si>
    <t>Tabulka č. 11
v tis. Kč</t>
  </si>
  <si>
    <t xml:space="preserve">                       ROZPOČET NA ROK 2021
                       Mandatorní výdaje</t>
  </si>
  <si>
    <t>Název položky</t>
  </si>
  <si>
    <t>Skut. 2016</t>
  </si>
  <si>
    <t>Skut. 2017</t>
  </si>
  <si>
    <t>Skut. 2018</t>
  </si>
  <si>
    <t>Daňové příjmy - třída 1</t>
  </si>
  <si>
    <t>Nedaňové příjmy - třída 2</t>
  </si>
  <si>
    <t>Kapitálové příjmy  - třída 3</t>
  </si>
  <si>
    <t xml:space="preserve">Vlastní příjmy  </t>
  </si>
  <si>
    <t>v tom ve SR: a) FVz z rozpočtu vlastního HMP (ZJ 921)</t>
  </si>
  <si>
    <t xml:space="preserve">                       b) příspěvek na výkon státní správy (ZJ 900)</t>
  </si>
  <si>
    <t xml:space="preserve">Provozní výdaje (po konsolidaci) - třída 5 </t>
  </si>
  <si>
    <t>Kapitálové výdaje - třída 6</t>
  </si>
  <si>
    <t>Skut. 2019</t>
  </si>
  <si>
    <t>Návrh 2021</t>
  </si>
  <si>
    <t>podkapitola</t>
  </si>
  <si>
    <t>rok 2021</t>
  </si>
  <si>
    <t>rok 2022</t>
  </si>
  <si>
    <t>rok 2023</t>
  </si>
  <si>
    <t>rok 2024</t>
  </si>
  <si>
    <t>rok 2025</t>
  </si>
  <si>
    <t>kapit.</t>
  </si>
  <si>
    <t>rok 2026</t>
  </si>
  <si>
    <t>Tabulka č. 4
v tis. Kč</t>
  </si>
  <si>
    <t>Festival Americké jaro</t>
  </si>
  <si>
    <t>3315/5169</t>
  </si>
  <si>
    <t>Výtvarná soutěž Malířská paleta - 3. ročník</t>
  </si>
  <si>
    <t>3312/5041</t>
  </si>
  <si>
    <t>Talent Prahy 5 - 14. ročník</t>
  </si>
  <si>
    <t>Krajské ředitelství policie hl. m. Prahy, Kongresová 1666/2, 140 00 Praha 4</t>
  </si>
  <si>
    <t>Americké jaro, z. ú. IČO 04440706</t>
  </si>
  <si>
    <t>Galerie Josef Kalousek, IČO 11218827</t>
  </si>
  <si>
    <t>PKF - Prague Philharmonia, o.p.s., IČO 64947602</t>
  </si>
  <si>
    <t>OPRI</t>
  </si>
  <si>
    <t>OVK</t>
  </si>
  <si>
    <t>Výhled na rok
2022</t>
  </si>
  <si>
    <t>Výhled na rok
2023</t>
  </si>
  <si>
    <t>Výhled na rok
2024</t>
  </si>
  <si>
    <t>Výhled na rok
2025</t>
  </si>
  <si>
    <t>Výhled na rok
2026</t>
  </si>
  <si>
    <t>Výsledek hospodaření</t>
  </si>
  <si>
    <t>Výdaje</t>
  </si>
  <si>
    <t>ZŠ Nepomucká - zateplení vč. výměny oken</t>
  </si>
  <si>
    <t>MŠ Nad Palatou, objekt Pod Lipkami - nástavba na hospodářském pavilonu, dokončení výměny oken se zateplením střechy</t>
  </si>
  <si>
    <t>Výdaje na průzkumy, studie a projekty - školky</t>
  </si>
  <si>
    <t>Rekonstrukce školního hřiště MŠ Beníškové "Slunéčko"</t>
  </si>
  <si>
    <t>Rekonstrukce školního hřiště MŠ Lohniského 830</t>
  </si>
  <si>
    <t>Rekonstrukce školního hřiště MŠ U Železničního mostu</t>
  </si>
  <si>
    <t>Rekonstrukce školního hřiště ZŠ a MŠ Barrandov</t>
  </si>
  <si>
    <t>Rekonstrukce sportoviště Pod Žvahovem</t>
  </si>
  <si>
    <t>Úprava objektu Drtinova 3215/3a pro potřeby FZŠ Drtinova</t>
  </si>
  <si>
    <t>Tabulka č. 6
v tis. Kč</t>
  </si>
  <si>
    <t>Revitalizace zeleně a prostranství Chaplinovo náměstí</t>
  </si>
  <si>
    <t>Rekonstrukce komunikací v parku Mrázovka</t>
  </si>
  <si>
    <t>Rekonstukce parku Kavalírka</t>
  </si>
  <si>
    <t>Rekonstukce parčíku Slivenecká</t>
  </si>
  <si>
    <t>Obnova a rekonstrukce hřišť</t>
  </si>
  <si>
    <t>Vybudování parku Na Pláni (PD)</t>
  </si>
  <si>
    <t>PD na úpravu předporostu památkové osady Buďánka</t>
  </si>
  <si>
    <t>Ozeleňování a ochlazování ulic Prahy 5</t>
  </si>
  <si>
    <t>Nákup městského mobiliáře, chytré odpadkové koše</t>
  </si>
  <si>
    <t>Revitalizace parku V Remízku</t>
  </si>
  <si>
    <t>Předprojekční průzkumy</t>
  </si>
  <si>
    <t>Nákum herních prvků</t>
  </si>
  <si>
    <t>Participativní rozpočet</t>
  </si>
  <si>
    <t>Projekt Smart Cities Bezpečný přechod</t>
  </si>
  <si>
    <t>U Okrouhlíku 3305/9, zateplení objektu - poliklinika</t>
  </si>
  <si>
    <t>Vybudování evakuačního výtahu Na Neklance 2534/15</t>
  </si>
  <si>
    <t>Výdaje na průzkumy, studie a projekty (PD)</t>
  </si>
  <si>
    <t>KST</t>
  </si>
  <si>
    <t>Centrální vyvolávací a rezervační systém</t>
  </si>
  <si>
    <t>Dohledový pult na recepci nočního dozoru Štefánikova</t>
  </si>
  <si>
    <t>Realizace bezpečnostních opatření v budovách MŠ</t>
  </si>
  <si>
    <t>07 
bezpečnost a veřejný pořádek</t>
  </si>
  <si>
    <t>Přístavba výtahu pro bytový dům Plzeňská 2076</t>
  </si>
  <si>
    <t xml:space="preserve">Bydlení pro seniory Hlubočepy, novostavba </t>
  </si>
  <si>
    <t>Bydlení pro seniory - Poštovka</t>
  </si>
  <si>
    <t>Zateplení objektu Wassermannova 926/16</t>
  </si>
  <si>
    <t xml:space="preserve">Městská knihovna v Praze-doplnění chlazení </t>
  </si>
  <si>
    <t>Buďánka rekonstrukce objektu č.p.136 (PD)</t>
  </si>
  <si>
    <t>Vybudování oplocení zahrady za domem Mrázovka 964/11</t>
  </si>
  <si>
    <t>FZŠ a MŠ Barrandov, V Remízku 919/7 - komplexní rekonstrukce školní kuchyně</t>
  </si>
  <si>
    <t>ZŠ a MŠ Kořenského 760/10 - vestavba do půdního prostoru</t>
  </si>
  <si>
    <t>Na Hřebenkách 2765/3a rekonstrukce zahrady včetně herních prvků</t>
  </si>
  <si>
    <t>08
bytové 
hospodářství</t>
  </si>
  <si>
    <t>Licence videokonference</t>
  </si>
  <si>
    <t>Posílení kybernetické bezpečnosti</t>
  </si>
  <si>
    <t>Úprava sítě - Štefánikova 21</t>
  </si>
  <si>
    <t>Vybavení nových archivů, pojízdné regály</t>
  </si>
  <si>
    <t>Nákup kancelářské techniky</t>
  </si>
  <si>
    <t>Investiční výdaje v budovách MČ v souvislosti s prováděnými úpravami</t>
  </si>
  <si>
    <t>Výměna požárních ústředen systému Elektronické požární signalizace v hlavních budovách A, B úřadu MČ včetně výstupu na stanoviště noční ostrahy</t>
  </si>
  <si>
    <t>Úpravy vedení slaboproudé a datové kabeláže na pracovištích ISVS a ve vybraných kancelářích a u koncových uživatelů</t>
  </si>
  <si>
    <t>Úprava prostoru schodiště v přízemí budovy s instalací velkokapacitního fotohydroionizační AOP čističky vzduchu</t>
  </si>
  <si>
    <t>Zbudování záložního energetického zdroje včetně automatického připojení pro Úřad MČ</t>
  </si>
  <si>
    <t>PD krytu CO Motol</t>
  </si>
  <si>
    <t>Vybudování chlazení v objektech úřadu</t>
  </si>
  <si>
    <t>Stavební úpravy suterénních prostor v objektu Štefánikova 17 pro potřeby ÚMČ, vybudování spisového archivu a technických prostor úřadu</t>
  </si>
  <si>
    <t>Rekonstrukce systémové kabeláže datových cest, RACKů v datových uzlech dle požadavků zákona č. 181/2014 Sb., o kybernetické bezpečnosti a norem</t>
  </si>
  <si>
    <t>Zateplení fasády a výměna oken Plzeňská č.p. 442 a 445</t>
  </si>
  <si>
    <t xml:space="preserve">                        ROZPOČET NA ROK 2021
                        Přehled kapitálových výdajů</t>
  </si>
  <si>
    <t>Pořízení detekčních samohasících protipožárních skříní</t>
  </si>
  <si>
    <t>Přijaté transfery (po konsolidaci) - třída 4</t>
  </si>
  <si>
    <t xml:space="preserve">                         ROZPOČET NA ROK 2021                 
                         Závazné ukazatele pro hospodaření příspěvkových organizací</t>
  </si>
  <si>
    <t>4
transfery</t>
  </si>
  <si>
    <t>Program regenerace úprav veř. prostor Štefánikova ulice</t>
  </si>
  <si>
    <t>Výdaje na průzkumy, studie a projekty</t>
  </si>
  <si>
    <t>Motolské rybníky a park Motolka (PD)</t>
  </si>
  <si>
    <t>ZŠ a MŠ Grafická 1060/13 - přístavba dílen pro polytechnickou výuku</t>
  </si>
  <si>
    <t>Výdaje na průzkumy, studie a projekty - sportovní zařízení</t>
  </si>
  <si>
    <t>Instalace domovních telefonů v domě s pečovatelskou službou Zubatého 10</t>
  </si>
  <si>
    <t>Vybudování detašovaného pracoviště CSOP, Plzeňská 174</t>
  </si>
  <si>
    <t>Investiční část nákladů na opravy bytových jednotek</t>
  </si>
  <si>
    <t>Výměna oken včetně slunolamů Polikliniky Barrandov</t>
  </si>
  <si>
    <t>HW pro digitalizaci odboru stavební úřad</t>
  </si>
  <si>
    <t>Tabulka č. 12/1
v tis. Kč</t>
  </si>
  <si>
    <t>Tabulka č. 12/2
v tis. Kč</t>
  </si>
  <si>
    <t>Rekonstrukce parku u Raudnitzova domu (PD)</t>
  </si>
  <si>
    <t>Stavební úpravy komunikace Na Pomezí (PD)</t>
  </si>
  <si>
    <t>ZŠ Smíchov CITY (PD)</t>
  </si>
  <si>
    <t>ZŠ a MŠ Weberova 1090/1 - komplexní rekonstrukce bazénového provozu (PD)</t>
  </si>
  <si>
    <t>ZŠ Pod Žvahovem 463 - rekonstrukce objektu (PD)</t>
  </si>
  <si>
    <t>MŠ Beníškové, objekt Naskové - zvýšení kapacity objektu (PD)</t>
  </si>
  <si>
    <t>Snížení energetické náročnosti objektu MŠ Trojdílná se speciálními třídami "DUHA" (PD)</t>
  </si>
  <si>
    <t>Snížení energetické náročnosti objektu MŠ Beníškové "Slunéčko" (PD)</t>
  </si>
  <si>
    <t>ZŠ a MŠ Barrandov, Chaplinovo nám. 615/1 - rekonstrukce kuchyně vč. zázemí (PD),</t>
  </si>
  <si>
    <t>Snížení energetické náročnosti obj. MŠ Nám. 14. října (PD)</t>
  </si>
  <si>
    <t>ZŠ a MŠ Radlická, objekt Na Pláni 59 - vybudování dětského hřiště pro MŠ (PD)</t>
  </si>
  <si>
    <t>Rekonstrukce multifunkčního hřiště Hořejší nábřeží, vč. stálé ledové plochy (PD)</t>
  </si>
  <si>
    <t>Rekonstrukce hřiště v Hlubočepech (PD)</t>
  </si>
  <si>
    <t>Rekonstrukce skateparku Butovická (PD)</t>
  </si>
  <si>
    <t>Letohrádek Portheimka č. p. 68, Štefánikova 12</t>
  </si>
  <si>
    <t>Manuál revitalizace památkové chráněné zóny Buďánka (PD)</t>
  </si>
  <si>
    <t>Rekonstrukce objektu Koulka 189/12 (PD)</t>
  </si>
  <si>
    <t>Vestavba bytového objektu Svornosti včetně vývařovny (PD)</t>
  </si>
  <si>
    <t>Rekonstrukce a přístavba objektu Na Doubkové (PD)</t>
  </si>
  <si>
    <t>Vybudování centr.topného systémů nám. Kinských 741/6 (PD)</t>
  </si>
  <si>
    <t>Přestavba bývalé trafostanice v ulici Na Habrové na klubovnu (PD)</t>
  </si>
  <si>
    <t>Instalace nových zábran na vyhrazená parkovací místa ÚMČ</t>
  </si>
  <si>
    <t>Stavební úpravy sportovního areálu FZŠ a MŠ při PedF UK, V Remízku 919/7 - úprava elektroinstalace (PD)</t>
  </si>
  <si>
    <t>Komunitní zahrada Hlubočepy - skalka, zahrada, plácek</t>
  </si>
  <si>
    <t xml:space="preserve">                ROZPOČET NA ROK 2021
                PŘÍJMY</t>
  </si>
  <si>
    <t xml:space="preserve">                          FINANČNÍ PLÁN ZDAŇOVANÉ ČINNOSTI NA ROK 2021</t>
  </si>
  <si>
    <t xml:space="preserve">                        STŘEDNĚDOBÝ VÝHLED ROZPOČTU
                        NA ROKY 2022 AŽ 2026</t>
  </si>
  <si>
    <t>celkem příspěvky zřizovaným příspěvkovým organizacím, obědy do škol a odpisy majetku</t>
  </si>
  <si>
    <t xml:space="preserve">                          ROZPOČET NA ROK 2021
                          Přehled finančních darů</t>
  </si>
  <si>
    <t>Tabulka č. 5
v Kč</t>
  </si>
  <si>
    <t>částka</t>
  </si>
  <si>
    <t>Tabulka č. 12/3
v tis. Kč</t>
  </si>
  <si>
    <t xml:space="preserve">             ROZPOČET NA ROK 2021
             výdaje, střednědobý výhled rozpočtu na roky 2023 až 2024</t>
  </si>
  <si>
    <t xml:space="preserve">             ROZPOČET NA ROK 2021
             výdaje, střednědobý výhled rozpočtu na roky 2025 až 2026</t>
  </si>
  <si>
    <t xml:space="preserve">               ROZPOČET NA ROK 2021
               výdaje, střednědobý výhled rozpočtu na rok 2022</t>
  </si>
  <si>
    <t>1
daňové příjmy</t>
  </si>
  <si>
    <t>FZŠ a MŠ při PedF UK, V Remízku 919/7 - rekonstrukce elektroinstalace včetně výměny osvětlovacích těles (PD)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</si>
</sst>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  <numFmt numFmtId="186" formatCode="[$€-2]\ #\ ##,000_);[Red]\([$€-2]\ #\ ##,000\)"/>
    <numFmt numFmtId="187" formatCode="#,##0.000"/>
    <numFmt numFmtId="188" formatCode="[$-405]d\.\ mmmm\ yyyy"/>
    <numFmt numFmtId="189" formatCode="000\ 00"/>
    <numFmt numFmtId="190" formatCode="_-* #,##0.0\ _K_č_-;\-* #,##0.0\ _K_č_-;_-* &quot;-&quot;??\ _K_č_-;_-@_-"/>
    <numFmt numFmtId="191" formatCode="_-* #,##0.0\ _K_č_-;\-* #,##0.0\ _K_č_-;_-* &quot;-&quot;?\ _K_č_-;_-@_-"/>
    <numFmt numFmtId="192" formatCode="#,##0.0_ ;\-#,##0.0\ "/>
    <numFmt numFmtId="193" formatCode="0.0E+00"/>
    <numFmt numFmtId="194" formatCode="#,##0.00\ &quot;Kč&quot;"/>
    <numFmt numFmtId="195" formatCode="#,##0.0\ _K_č"/>
    <numFmt numFmtId="196" formatCode="[$¥€-2]\ #\ ##,000_);[Red]\([$€-2]\ #\ ##,000\)"/>
    <numFmt numFmtId="197" formatCode="#,##0.00000"/>
    <numFmt numFmtId="198" formatCode="0.000"/>
    <numFmt numFmtId="199" formatCode="0.0000"/>
    <numFmt numFmtId="200" formatCode="#,##0.0000"/>
    <numFmt numFmtId="201" formatCode="#,##0.000000"/>
    <numFmt numFmtId="202" formatCode="#,##0.0000000"/>
    <numFmt numFmtId="203" formatCode="_-* #,##0.0\ &quot;Kč&quot;_-;\-* #,##0.0\ &quot;Kč&quot;_-;_-* &quot;-&quot;?\ &quot;Kč&quot;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Unicode MS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>
        <color indexed="63"/>
      </left>
      <right style="thin"/>
      <top style="thin"/>
      <bottom style="thin">
        <color theme="0" tint="-0.2499700039625167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/>
      <top>
        <color indexed="63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>
        <color indexed="63"/>
      </bottom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149959996342659"/>
      </top>
      <bottom style="thin"/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theme="0" tint="-0.24997000396251678"/>
      </top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0" tint="-0.24997000396251678"/>
      </right>
      <top>
        <color indexed="63"/>
      </top>
      <bottom style="thin"/>
    </border>
    <border>
      <left>
        <color indexed="63"/>
      </left>
      <right style="thin">
        <color theme="0" tint="-0.2499700039625167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 style="thin"/>
      <top style="thin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>
        <color theme="0" tint="-0.149959996342659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/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/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/>
      <top>
        <color indexed="63"/>
      </top>
      <bottom style="thin">
        <color theme="0" tint="-0.24997000396251678"/>
      </bottom>
    </border>
    <border>
      <left style="thin"/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/>
      <top style="thin">
        <color theme="0" tint="-0.24997000396251678"/>
      </top>
      <bottom>
        <color indexed="63"/>
      </bottom>
    </border>
    <border>
      <left style="thin"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 tint="-0.2499700039625167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/>
      <right style="medium"/>
      <top>
        <color indexed="63"/>
      </top>
      <bottom style="thin">
        <color theme="0" tint="-0.24997000396251678"/>
      </bottom>
    </border>
    <border>
      <left style="thin"/>
      <right style="medium"/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>
        <color indexed="63"/>
      </top>
      <bottom style="thin">
        <color theme="0" tint="-0.149959996342659"/>
      </bottom>
    </border>
    <border>
      <left style="thin"/>
      <right style="medium"/>
      <top style="thin">
        <color theme="0" tint="-0.24997000396251678"/>
      </top>
      <bottom>
        <color indexed="63"/>
      </bottom>
    </border>
    <border>
      <left style="thin"/>
      <right style="medium"/>
      <top style="thin">
        <color theme="0" tint="-0.24997000396251678"/>
      </top>
      <bottom style="thin"/>
    </border>
    <border>
      <left style="thin"/>
      <right style="medium"/>
      <top style="thin"/>
      <bottom style="thin">
        <color theme="0" tint="-0.24997000396251678"/>
      </bottom>
    </border>
    <border>
      <left style="thin"/>
      <right style="medium"/>
      <top style="thin">
        <color theme="0" tint="-0.24997000396251678"/>
      </top>
      <bottom style="thin">
        <color theme="0" tint="-0.149959996342659"/>
      </bottom>
    </border>
    <border>
      <left style="thin"/>
      <right style="medium"/>
      <top style="thin"/>
      <bottom style="thin">
        <color theme="0" tint="-0.349979996681213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>
        <color theme="0" tint="-0.24997000396251678"/>
      </right>
      <top style="thin"/>
      <bottom style="thin"/>
    </border>
    <border>
      <left>
        <color indexed="63"/>
      </left>
      <right style="thin">
        <color theme="0" tint="-0.24997000396251678"/>
      </right>
      <top style="thin"/>
      <bottom style="thin"/>
    </border>
    <border>
      <left>
        <color indexed="63"/>
      </left>
      <right style="medium"/>
      <top style="thin"/>
      <bottom style="thin">
        <color theme="0" tint="-0.3499799966812134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3499799966812134"/>
      </right>
      <top style="thin"/>
      <bottom style="thin"/>
    </border>
    <border>
      <left style="thin">
        <color indexed="55"/>
      </left>
      <right style="dashed">
        <color theme="0" tint="-0.24993999302387238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/>
      <right style="thin">
        <color theme="0" tint="-0.24997000396251678"/>
      </right>
      <top style="thin">
        <color theme="0" tint="-0.2499399930238723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399930238723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/>
      <bottom style="double"/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 style="thin">
        <color indexed="22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>
        <color theme="0" tint="-0.24997000396251678"/>
      </right>
      <top style="double"/>
      <bottom style="medium"/>
    </border>
    <border>
      <left style="thin">
        <color theme="0" tint="-0.24997000396251678"/>
      </left>
      <right style="thin">
        <color theme="0" tint="-0.24997000396251678"/>
      </right>
      <top style="double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hair"/>
      <right style="medium"/>
      <top style="thin"/>
      <bottom style="hair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hair"/>
      <right style="medium"/>
      <top style="hair"/>
      <bottom style="hair"/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hair"/>
      <right style="medium"/>
      <top style="hair"/>
      <bottom style="thin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double"/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 style="double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 tint="-0.149959996342659"/>
      </right>
      <top style="double"/>
      <bottom style="thin"/>
    </border>
    <border>
      <left style="thin">
        <color theme="0" tint="-0.149959996342659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double"/>
      <top style="double"/>
      <bottom style="thin"/>
    </border>
    <border>
      <left>
        <color indexed="63"/>
      </left>
      <right style="thin">
        <color theme="0" tint="-0.149959996342659"/>
      </right>
      <top style="double"/>
      <bottom style="thin"/>
    </border>
    <border>
      <left style="thin">
        <color theme="0" tint="-0.149959996342659"/>
      </left>
      <right style="medium"/>
      <top style="double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>
        <color theme="0" tint="-0.24993999302387238"/>
      </left>
      <right style="thin"/>
      <top style="thin"/>
      <bottom style="thin">
        <color indexed="22"/>
      </bottom>
    </border>
    <border>
      <left style="thin"/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>
        <color indexed="63"/>
      </bottom>
    </border>
    <border>
      <left style="thin">
        <color indexed="22"/>
      </left>
      <right style="double"/>
      <top>
        <color indexed="63"/>
      </top>
      <bottom style="thin">
        <color indexed="22"/>
      </bottom>
    </border>
    <border>
      <left style="thin">
        <color theme="0" tint="-0.24993999302387238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theme="0" tint="-0.149959996342659"/>
      </left>
      <right>
        <color indexed="63"/>
      </right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>
        <color indexed="22"/>
      </right>
      <top style="thin"/>
      <bottom style="medium"/>
    </border>
    <border>
      <left style="thin">
        <color indexed="22"/>
      </left>
      <right>
        <color indexed="63"/>
      </right>
      <top style="thin"/>
      <bottom style="medium"/>
    </border>
    <border>
      <left style="thin"/>
      <right style="thin">
        <color theme="0" tint="-0.149959996342659"/>
      </right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>
        <color theme="0" tint="-0.24997000396251678"/>
      </bottom>
    </border>
    <border>
      <left style="thin"/>
      <right style="thin"/>
      <top style="thin">
        <color indexed="22"/>
      </top>
      <bottom style="thin">
        <color theme="0" tint="-0.2499700039625167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7000396251678"/>
      </left>
      <right>
        <color indexed="63"/>
      </right>
      <top>
        <color indexed="63"/>
      </top>
      <bottom style="medium"/>
    </border>
    <border>
      <left style="thin">
        <color theme="0" tint="-0.24997000396251678"/>
      </left>
      <right style="medium"/>
      <top>
        <color indexed="63"/>
      </top>
      <bottom style="medium"/>
    </border>
    <border>
      <left style="thin">
        <color theme="0" tint="-0.24997000396251678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/>
      <top style="thin">
        <color indexed="22"/>
      </top>
      <bottom style="thin">
        <color theme="0" tint="-0.24997000396251678"/>
      </bottom>
    </border>
    <border>
      <left/>
      <right>
        <color indexed="63"/>
      </right>
      <top style="thin">
        <color indexed="22"/>
      </top>
      <bottom style="thin">
        <color theme="0" tint="-0.24997000396251678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>
      <alignment horizontal="right" vertical="center"/>
    </xf>
    <xf numFmtId="49" fontId="6" fillId="0" borderId="29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horizontal="right" vertical="center"/>
    </xf>
    <xf numFmtId="177" fontId="6" fillId="0" borderId="36" xfId="0" applyNumberFormat="1" applyFont="1" applyFill="1" applyBorder="1" applyAlignment="1">
      <alignment horizontal="right" vertical="center"/>
    </xf>
    <xf numFmtId="177" fontId="6" fillId="0" borderId="37" xfId="0" applyNumberFormat="1" applyFont="1" applyFill="1" applyBorder="1" applyAlignment="1">
      <alignment horizontal="right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177" fontId="6" fillId="0" borderId="39" xfId="0" applyNumberFormat="1" applyFont="1" applyFill="1" applyBorder="1" applyAlignment="1">
      <alignment horizontal="right" vertical="center"/>
    </xf>
    <xf numFmtId="177" fontId="6" fillId="0" borderId="40" xfId="0" applyNumberFormat="1" applyFont="1" applyFill="1" applyBorder="1" applyAlignment="1">
      <alignment horizontal="right" vertical="center"/>
    </xf>
    <xf numFmtId="49" fontId="6" fillId="0" borderId="41" xfId="0" applyNumberFormat="1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49" fontId="6" fillId="0" borderId="44" xfId="50" applyNumberFormat="1" applyFont="1" applyFill="1" applyBorder="1" applyAlignment="1">
      <alignment horizontal="center" vertical="center"/>
      <protection/>
    </xf>
    <xf numFmtId="49" fontId="6" fillId="0" borderId="17" xfId="0" applyNumberFormat="1" applyFont="1" applyFill="1" applyBorder="1" applyAlignment="1">
      <alignment vertical="center"/>
    </xf>
    <xf numFmtId="49" fontId="6" fillId="0" borderId="45" xfId="0" applyNumberFormat="1" applyFont="1" applyFill="1" applyBorder="1" applyAlignment="1">
      <alignment vertical="center"/>
    </xf>
    <xf numFmtId="49" fontId="6" fillId="0" borderId="44" xfId="0" applyNumberFormat="1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177" fontId="6" fillId="0" borderId="48" xfId="0" applyNumberFormat="1" applyFont="1" applyFill="1" applyBorder="1" applyAlignment="1">
      <alignment horizontal="right" vertical="center"/>
    </xf>
    <xf numFmtId="49" fontId="6" fillId="0" borderId="49" xfId="0" applyNumberFormat="1" applyFont="1" applyFill="1" applyBorder="1" applyAlignment="1">
      <alignment vertical="center"/>
    </xf>
    <xf numFmtId="49" fontId="6" fillId="0" borderId="50" xfId="0" applyNumberFormat="1" applyFont="1" applyFill="1" applyBorder="1" applyAlignment="1">
      <alignment horizontal="center" vertical="center"/>
    </xf>
    <xf numFmtId="177" fontId="6" fillId="0" borderId="5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vertical="center" wrapText="1"/>
    </xf>
    <xf numFmtId="177" fontId="6" fillId="0" borderId="52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6" fillId="0" borderId="27" xfId="34" applyNumberFormat="1" applyFont="1" applyFill="1" applyBorder="1" applyAlignment="1">
      <alignment horizontal="right" vertical="center"/>
    </xf>
    <xf numFmtId="49" fontId="6" fillId="0" borderId="56" xfId="0" applyNumberFormat="1" applyFont="1" applyFill="1" applyBorder="1" applyAlignment="1">
      <alignment horizontal="center" vertical="center"/>
    </xf>
    <xf numFmtId="177" fontId="6" fillId="0" borderId="57" xfId="0" applyNumberFormat="1" applyFont="1" applyFill="1" applyBorder="1" applyAlignment="1">
      <alignment horizontal="right" vertical="center"/>
    </xf>
    <xf numFmtId="177" fontId="6" fillId="0" borderId="25" xfId="34" applyNumberFormat="1" applyFont="1" applyFill="1" applyBorder="1" applyAlignment="1">
      <alignment horizontal="right" vertical="center"/>
    </xf>
    <xf numFmtId="49" fontId="6" fillId="0" borderId="49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right" vertical="center"/>
    </xf>
    <xf numFmtId="49" fontId="6" fillId="0" borderId="59" xfId="0" applyNumberFormat="1" applyFont="1" applyFill="1" applyBorder="1" applyAlignment="1">
      <alignment vertical="center" wrapText="1"/>
    </xf>
    <xf numFmtId="177" fontId="6" fillId="0" borderId="33" xfId="34" applyNumberFormat="1" applyFont="1" applyFill="1" applyBorder="1" applyAlignment="1">
      <alignment horizontal="right" vertical="center"/>
    </xf>
    <xf numFmtId="49" fontId="6" fillId="0" borderId="18" xfId="50" applyNumberFormat="1" applyFont="1" applyFill="1" applyBorder="1" applyAlignment="1">
      <alignment horizontal="center" vertical="center"/>
      <protection/>
    </xf>
    <xf numFmtId="49" fontId="6" fillId="0" borderId="6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vertical="center"/>
    </xf>
    <xf numFmtId="177" fontId="6" fillId="0" borderId="61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7" fontId="6" fillId="0" borderId="62" xfId="0" applyNumberFormat="1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/>
    </xf>
    <xf numFmtId="177" fontId="6" fillId="0" borderId="64" xfId="0" applyNumberFormat="1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vertical="center"/>
    </xf>
    <xf numFmtId="177" fontId="6" fillId="0" borderId="66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6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7" fontId="6" fillId="0" borderId="68" xfId="0" applyNumberFormat="1" applyFont="1" applyFill="1" applyBorder="1" applyAlignment="1">
      <alignment horizontal="right" vertical="center"/>
    </xf>
    <xf numFmtId="177" fontId="6" fillId="0" borderId="69" xfId="0" applyNumberFormat="1" applyFont="1" applyFill="1" applyBorder="1" applyAlignment="1">
      <alignment horizontal="right" vertical="center"/>
    </xf>
    <xf numFmtId="177" fontId="6" fillId="0" borderId="70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right" vertical="center"/>
    </xf>
    <xf numFmtId="177" fontId="6" fillId="0" borderId="71" xfId="0" applyNumberFormat="1" applyFont="1" applyFill="1" applyBorder="1" applyAlignment="1">
      <alignment horizontal="right" vertical="center"/>
    </xf>
    <xf numFmtId="177" fontId="6" fillId="0" borderId="72" xfId="0" applyNumberFormat="1" applyFont="1" applyFill="1" applyBorder="1" applyAlignment="1">
      <alignment horizontal="right" vertical="center"/>
    </xf>
    <xf numFmtId="177" fontId="6" fillId="0" borderId="73" xfId="0" applyNumberFormat="1" applyFont="1" applyFill="1" applyBorder="1" applyAlignment="1">
      <alignment horizontal="right" vertical="center"/>
    </xf>
    <xf numFmtId="177" fontId="6" fillId="0" borderId="74" xfId="0" applyNumberFormat="1" applyFont="1" applyFill="1" applyBorder="1" applyAlignment="1">
      <alignment horizontal="right" vertical="center"/>
    </xf>
    <xf numFmtId="177" fontId="6" fillId="0" borderId="75" xfId="0" applyNumberFormat="1" applyFont="1" applyFill="1" applyBorder="1" applyAlignment="1">
      <alignment horizontal="right" vertical="center"/>
    </xf>
    <xf numFmtId="177" fontId="6" fillId="0" borderId="76" xfId="0" applyNumberFormat="1" applyFont="1" applyFill="1" applyBorder="1" applyAlignment="1">
      <alignment horizontal="right" vertical="center"/>
    </xf>
    <xf numFmtId="177" fontId="6" fillId="0" borderId="77" xfId="0" applyNumberFormat="1" applyFont="1" applyFill="1" applyBorder="1" applyAlignment="1">
      <alignment horizontal="right" vertical="center"/>
    </xf>
    <xf numFmtId="177" fontId="6" fillId="0" borderId="78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79" xfId="0" applyNumberFormat="1" applyFont="1" applyFill="1" applyBorder="1" applyAlignment="1">
      <alignment horizontal="right" vertical="center"/>
    </xf>
    <xf numFmtId="177" fontId="6" fillId="0" borderId="80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6" fillId="0" borderId="50" xfId="0" applyNumberFormat="1" applyFont="1" applyFill="1" applyBorder="1" applyAlignment="1">
      <alignment vertical="center"/>
    </xf>
    <xf numFmtId="177" fontId="6" fillId="0" borderId="81" xfId="0" applyNumberFormat="1" applyFont="1" applyFill="1" applyBorder="1" applyAlignment="1">
      <alignment horizontal="right" vertical="center"/>
    </xf>
    <xf numFmtId="177" fontId="6" fillId="0" borderId="82" xfId="0" applyNumberFormat="1" applyFont="1" applyFill="1" applyBorder="1" applyAlignment="1">
      <alignment horizontal="right" vertical="center"/>
    </xf>
    <xf numFmtId="177" fontId="6" fillId="0" borderId="83" xfId="0" applyNumberFormat="1" applyFont="1" applyFill="1" applyBorder="1" applyAlignment="1">
      <alignment horizontal="right" vertical="center"/>
    </xf>
    <xf numFmtId="177" fontId="6" fillId="0" borderId="42" xfId="0" applyNumberFormat="1" applyFont="1" applyFill="1" applyBorder="1" applyAlignment="1">
      <alignment horizontal="right" vertical="center"/>
    </xf>
    <xf numFmtId="177" fontId="6" fillId="0" borderId="84" xfId="0" applyNumberFormat="1" applyFont="1" applyFill="1" applyBorder="1" applyAlignment="1">
      <alignment horizontal="right" vertical="center"/>
    </xf>
    <xf numFmtId="177" fontId="6" fillId="0" borderId="83" xfId="50" applyNumberFormat="1" applyFont="1" applyFill="1" applyBorder="1" applyAlignment="1">
      <alignment horizontal="right" vertical="center"/>
      <protection/>
    </xf>
    <xf numFmtId="177" fontId="6" fillId="0" borderId="42" xfId="50" applyNumberFormat="1" applyFont="1" applyFill="1" applyBorder="1" applyAlignment="1">
      <alignment horizontal="right" vertical="center"/>
      <protection/>
    </xf>
    <xf numFmtId="177" fontId="4" fillId="0" borderId="38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8" fillId="0" borderId="85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77" fontId="4" fillId="0" borderId="86" xfId="0" applyNumberFormat="1" applyFont="1" applyFill="1" applyBorder="1" applyAlignment="1">
      <alignment vertical="center"/>
    </xf>
    <xf numFmtId="49" fontId="6" fillId="0" borderId="17" xfId="50" applyNumberFormat="1" applyFont="1" applyFill="1" applyBorder="1" applyAlignment="1">
      <alignment horizontal="center" vertical="center"/>
      <protection/>
    </xf>
    <xf numFmtId="177" fontId="6" fillId="0" borderId="87" xfId="0" applyNumberFormat="1" applyFont="1" applyFill="1" applyBorder="1" applyAlignment="1">
      <alignment horizontal="right" vertical="center"/>
    </xf>
    <xf numFmtId="177" fontId="6" fillId="0" borderId="88" xfId="0" applyNumberFormat="1" applyFont="1" applyFill="1" applyBorder="1" applyAlignment="1">
      <alignment horizontal="right" vertical="center"/>
    </xf>
    <xf numFmtId="177" fontId="6" fillId="0" borderId="89" xfId="0" applyNumberFormat="1" applyFont="1" applyFill="1" applyBorder="1" applyAlignment="1">
      <alignment horizontal="right" vertical="center"/>
    </xf>
    <xf numFmtId="177" fontId="6" fillId="0" borderId="90" xfId="0" applyNumberFormat="1" applyFont="1" applyFill="1" applyBorder="1" applyAlignment="1">
      <alignment horizontal="right" vertical="center"/>
    </xf>
    <xf numFmtId="177" fontId="6" fillId="0" borderId="91" xfId="0" applyNumberFormat="1" applyFont="1" applyFill="1" applyBorder="1" applyAlignment="1">
      <alignment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92" xfId="0" applyNumberFormat="1" applyFont="1" applyFill="1" applyBorder="1" applyAlignment="1">
      <alignment horizontal="right" vertical="center"/>
    </xf>
    <xf numFmtId="177" fontId="6" fillId="0" borderId="93" xfId="0" applyNumberFormat="1" applyFont="1" applyFill="1" applyBorder="1" applyAlignment="1">
      <alignment horizontal="right" vertical="center"/>
    </xf>
    <xf numFmtId="176" fontId="6" fillId="0" borderId="94" xfId="0" applyNumberFormat="1" applyFont="1" applyFill="1" applyBorder="1" applyAlignment="1">
      <alignment vertical="center"/>
    </xf>
    <xf numFmtId="177" fontId="6" fillId="0" borderId="95" xfId="0" applyNumberFormat="1" applyFont="1" applyFill="1" applyBorder="1" applyAlignment="1">
      <alignment horizontal="right" vertical="center"/>
    </xf>
    <xf numFmtId="177" fontId="6" fillId="0" borderId="96" xfId="0" applyNumberFormat="1" applyFont="1" applyFill="1" applyBorder="1" applyAlignment="1">
      <alignment horizontal="right" vertical="center"/>
    </xf>
    <xf numFmtId="49" fontId="6" fillId="0" borderId="97" xfId="0" applyNumberFormat="1" applyFont="1" applyFill="1" applyBorder="1" applyAlignment="1">
      <alignment horizontal="left" vertical="center"/>
    </xf>
    <xf numFmtId="177" fontId="6" fillId="0" borderId="98" xfId="0" applyNumberFormat="1" applyFont="1" applyFill="1" applyBorder="1" applyAlignment="1">
      <alignment horizontal="right" vertical="center"/>
    </xf>
    <xf numFmtId="177" fontId="6" fillId="0" borderId="99" xfId="50" applyNumberFormat="1" applyFont="1" applyFill="1" applyBorder="1" applyAlignment="1">
      <alignment horizontal="right" vertical="center"/>
      <protection/>
    </xf>
    <xf numFmtId="177" fontId="6" fillId="0" borderId="100" xfId="0" applyNumberFormat="1" applyFont="1" applyFill="1" applyBorder="1" applyAlignment="1">
      <alignment horizontal="right" vertical="center"/>
    </xf>
    <xf numFmtId="177" fontId="6" fillId="0" borderId="101" xfId="0" applyNumberFormat="1" applyFont="1" applyFill="1" applyBorder="1" applyAlignment="1">
      <alignment horizontal="right" vertical="center"/>
    </xf>
    <xf numFmtId="177" fontId="6" fillId="0" borderId="102" xfId="0" applyNumberFormat="1" applyFont="1" applyFill="1" applyBorder="1" applyAlignment="1">
      <alignment horizontal="right" vertical="center"/>
    </xf>
    <xf numFmtId="177" fontId="6" fillId="0" borderId="103" xfId="0" applyNumberFormat="1" applyFont="1" applyFill="1" applyBorder="1" applyAlignment="1">
      <alignment horizontal="right" vertical="center"/>
    </xf>
    <xf numFmtId="177" fontId="6" fillId="0" borderId="104" xfId="0" applyNumberFormat="1" applyFont="1" applyFill="1" applyBorder="1" applyAlignment="1">
      <alignment horizontal="right" vertical="center"/>
    </xf>
    <xf numFmtId="177" fontId="6" fillId="0" borderId="105" xfId="0" applyNumberFormat="1" applyFont="1" applyFill="1" applyBorder="1" applyAlignment="1">
      <alignment horizontal="right" vertical="center"/>
    </xf>
    <xf numFmtId="177" fontId="6" fillId="0" borderId="94" xfId="0" applyNumberFormat="1" applyFont="1" applyFill="1" applyBorder="1" applyAlignment="1">
      <alignment vertical="center"/>
    </xf>
    <xf numFmtId="177" fontId="6" fillId="0" borderId="104" xfId="0" applyNumberFormat="1" applyFont="1" applyFill="1" applyBorder="1" applyAlignment="1">
      <alignment vertical="center"/>
    </xf>
    <xf numFmtId="177" fontId="6" fillId="0" borderId="105" xfId="0" applyNumberFormat="1" applyFont="1" applyFill="1" applyBorder="1" applyAlignment="1">
      <alignment vertical="center"/>
    </xf>
    <xf numFmtId="177" fontId="6" fillId="0" borderId="94" xfId="0" applyNumberFormat="1" applyFont="1" applyFill="1" applyBorder="1" applyAlignment="1">
      <alignment horizontal="right" vertical="center"/>
    </xf>
    <xf numFmtId="177" fontId="6" fillId="0" borderId="106" xfId="0" applyNumberFormat="1" applyFont="1" applyFill="1" applyBorder="1" applyAlignment="1">
      <alignment horizontal="right" vertical="center"/>
    </xf>
    <xf numFmtId="177" fontId="6" fillId="0" borderId="94" xfId="34" applyNumberFormat="1" applyFont="1" applyFill="1" applyBorder="1" applyAlignment="1">
      <alignment horizontal="right" vertical="center"/>
    </xf>
    <xf numFmtId="177" fontId="6" fillId="0" borderId="104" xfId="34" applyNumberFormat="1" applyFont="1" applyFill="1" applyBorder="1" applyAlignment="1">
      <alignment horizontal="right" vertical="center"/>
    </xf>
    <xf numFmtId="177" fontId="6" fillId="0" borderId="105" xfId="34" applyNumberFormat="1" applyFont="1" applyFill="1" applyBorder="1" applyAlignment="1">
      <alignment horizontal="right" vertical="center"/>
    </xf>
    <xf numFmtId="177" fontId="6" fillId="0" borderId="107" xfId="0" applyNumberFormat="1" applyFont="1" applyFill="1" applyBorder="1" applyAlignment="1">
      <alignment horizontal="right" vertical="center"/>
    </xf>
    <xf numFmtId="177" fontId="6" fillId="0" borderId="108" xfId="0" applyNumberFormat="1" applyFont="1" applyFill="1" applyBorder="1" applyAlignment="1">
      <alignment vertical="center"/>
    </xf>
    <xf numFmtId="177" fontId="6" fillId="0" borderId="109" xfId="0" applyNumberFormat="1" applyFont="1" applyFill="1" applyBorder="1" applyAlignment="1">
      <alignment vertical="center"/>
    </xf>
    <xf numFmtId="0" fontId="3" fillId="0" borderId="110" xfId="0" applyFont="1" applyFill="1" applyBorder="1" applyAlignment="1" applyProtection="1">
      <alignment vertical="center" wrapText="1"/>
      <protection locked="0"/>
    </xf>
    <xf numFmtId="0" fontId="6" fillId="0" borderId="110" xfId="0" applyFont="1" applyFill="1" applyBorder="1" applyAlignment="1" applyProtection="1">
      <alignment wrapText="1"/>
      <protection locked="0"/>
    </xf>
    <xf numFmtId="49" fontId="6" fillId="0" borderId="96" xfId="0" applyNumberFormat="1" applyFont="1" applyFill="1" applyBorder="1" applyAlignment="1">
      <alignment horizontal="center" vertical="center"/>
    </xf>
    <xf numFmtId="177" fontId="6" fillId="0" borderId="111" xfId="0" applyNumberFormat="1" applyFont="1" applyFill="1" applyBorder="1" applyAlignment="1">
      <alignment horizontal="right" vertical="center"/>
    </xf>
    <xf numFmtId="49" fontId="6" fillId="0" borderId="91" xfId="0" applyNumberFormat="1" applyFont="1" applyFill="1" applyBorder="1" applyAlignment="1">
      <alignment vertical="center" wrapText="1"/>
    </xf>
    <xf numFmtId="177" fontId="6" fillId="0" borderId="49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7" fontId="5" fillId="0" borderId="112" xfId="0" applyNumberFormat="1" applyFont="1" applyFill="1" applyBorder="1" applyAlignment="1">
      <alignment horizontal="right" vertical="center"/>
    </xf>
    <xf numFmtId="177" fontId="5" fillId="0" borderId="113" xfId="0" applyNumberFormat="1" applyFont="1" applyFill="1" applyBorder="1" applyAlignment="1">
      <alignment horizontal="right" vertical="center"/>
    </xf>
    <xf numFmtId="177" fontId="5" fillId="0" borderId="114" xfId="0" applyNumberFormat="1" applyFont="1" applyFill="1" applyBorder="1" applyAlignment="1">
      <alignment horizontal="right" vertical="center"/>
    </xf>
    <xf numFmtId="177" fontId="5" fillId="0" borderId="115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vertical="center" wrapText="1"/>
    </xf>
    <xf numFmtId="49" fontId="6" fillId="0" borderId="116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 wrapText="1"/>
    </xf>
    <xf numFmtId="49" fontId="6" fillId="0" borderId="44" xfId="0" applyNumberFormat="1" applyFont="1" applyFill="1" applyBorder="1" applyAlignment="1">
      <alignment vertical="center"/>
    </xf>
    <xf numFmtId="49" fontId="6" fillId="0" borderId="117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/>
    </xf>
    <xf numFmtId="49" fontId="6" fillId="0" borderId="118" xfId="0" applyNumberFormat="1" applyFont="1" applyFill="1" applyBorder="1" applyAlignment="1">
      <alignment vertical="center"/>
    </xf>
    <xf numFmtId="177" fontId="6" fillId="0" borderId="59" xfId="0" applyNumberFormat="1" applyFont="1" applyFill="1" applyBorder="1" applyAlignment="1">
      <alignment horizontal="right" vertical="center"/>
    </xf>
    <xf numFmtId="177" fontId="6" fillId="0" borderId="119" xfId="0" applyNumberFormat="1" applyFont="1" applyFill="1" applyBorder="1" applyAlignment="1">
      <alignment horizontal="right" vertical="center"/>
    </xf>
    <xf numFmtId="177" fontId="5" fillId="0" borderId="120" xfId="0" applyNumberFormat="1" applyFont="1" applyFill="1" applyBorder="1" applyAlignment="1">
      <alignment horizontal="right" vertical="center"/>
    </xf>
    <xf numFmtId="177" fontId="5" fillId="0" borderId="121" xfId="0" applyNumberFormat="1" applyFont="1" applyFill="1" applyBorder="1" applyAlignment="1">
      <alignment horizontal="right" vertical="center"/>
    </xf>
    <xf numFmtId="177" fontId="6" fillId="0" borderId="120" xfId="0" applyNumberFormat="1" applyFont="1" applyFill="1" applyBorder="1" applyAlignment="1">
      <alignment horizontal="right" vertical="center"/>
    </xf>
    <xf numFmtId="177" fontId="5" fillId="0" borderId="122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177" fontId="6" fillId="0" borderId="123" xfId="0" applyNumberFormat="1" applyFont="1" applyFill="1" applyBorder="1" applyAlignment="1">
      <alignment vertical="center"/>
    </xf>
    <xf numFmtId="177" fontId="5" fillId="0" borderId="124" xfId="0" applyNumberFormat="1" applyFont="1" applyFill="1" applyBorder="1" applyAlignment="1">
      <alignment vertical="center"/>
    </xf>
    <xf numFmtId="177" fontId="6" fillId="0" borderId="125" xfId="0" applyNumberFormat="1" applyFont="1" applyFill="1" applyBorder="1" applyAlignment="1">
      <alignment vertical="center"/>
    </xf>
    <xf numFmtId="177" fontId="6" fillId="0" borderId="126" xfId="0" applyNumberFormat="1" applyFont="1" applyFill="1" applyBorder="1" applyAlignment="1">
      <alignment vertical="center"/>
    </xf>
    <xf numFmtId="0" fontId="5" fillId="0" borderId="127" xfId="0" applyFont="1" applyFill="1" applyBorder="1" applyAlignment="1">
      <alignment horizontal="center" vertical="center" textRotation="90" wrapText="1"/>
    </xf>
    <xf numFmtId="177" fontId="6" fillId="0" borderId="128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11" fillId="0" borderId="97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94" xfId="0" applyNumberFormat="1" applyFont="1" applyFill="1" applyBorder="1" applyAlignment="1">
      <alignment vertical="center"/>
    </xf>
    <xf numFmtId="3" fontId="6" fillId="0" borderId="97" xfId="0" applyNumberFormat="1" applyFont="1" applyFill="1" applyBorder="1" applyAlignment="1">
      <alignment vertical="center"/>
    </xf>
    <xf numFmtId="3" fontId="6" fillId="0" borderId="96" xfId="0" applyNumberFormat="1" applyFont="1" applyFill="1" applyBorder="1" applyAlignment="1">
      <alignment vertical="center"/>
    </xf>
    <xf numFmtId="3" fontId="6" fillId="0" borderId="129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11" xfId="0" applyNumberFormat="1" applyFont="1" applyFill="1" applyBorder="1" applyAlignment="1">
      <alignment vertical="center"/>
    </xf>
    <xf numFmtId="177" fontId="4" fillId="0" borderId="91" xfId="0" applyNumberFormat="1" applyFont="1" applyFill="1" applyBorder="1" applyAlignment="1">
      <alignment vertical="center"/>
    </xf>
    <xf numFmtId="49" fontId="6" fillId="0" borderId="130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vertical="center"/>
    </xf>
    <xf numFmtId="0" fontId="5" fillId="0" borderId="133" xfId="0" applyFont="1" applyFill="1" applyBorder="1" applyAlignment="1">
      <alignment vertical="center"/>
    </xf>
    <xf numFmtId="177" fontId="5" fillId="0" borderId="134" xfId="0" applyNumberFormat="1" applyFont="1" applyFill="1" applyBorder="1" applyAlignment="1">
      <alignment vertical="center"/>
    </xf>
    <xf numFmtId="177" fontId="5" fillId="0" borderId="135" xfId="0" applyNumberFormat="1" applyFont="1" applyFill="1" applyBorder="1" applyAlignment="1">
      <alignment vertical="center"/>
    </xf>
    <xf numFmtId="0" fontId="5" fillId="0" borderId="136" xfId="0" applyFont="1" applyFill="1" applyBorder="1" applyAlignment="1">
      <alignment vertical="center"/>
    </xf>
    <xf numFmtId="0" fontId="5" fillId="0" borderId="137" xfId="0" applyFont="1" applyFill="1" applyBorder="1" applyAlignment="1">
      <alignment vertical="center"/>
    </xf>
    <xf numFmtId="177" fontId="5" fillId="0" borderId="138" xfId="0" applyNumberFormat="1" applyFont="1" applyFill="1" applyBorder="1" applyAlignment="1">
      <alignment vertical="center"/>
    </xf>
    <xf numFmtId="177" fontId="5" fillId="0" borderId="139" xfId="0" applyNumberFormat="1" applyFont="1" applyFill="1" applyBorder="1" applyAlignment="1">
      <alignment vertical="center"/>
    </xf>
    <xf numFmtId="177" fontId="5" fillId="0" borderId="140" xfId="0" applyNumberFormat="1" applyFont="1" applyFill="1" applyBorder="1" applyAlignment="1">
      <alignment vertical="center"/>
    </xf>
    <xf numFmtId="177" fontId="5" fillId="0" borderId="141" xfId="0" applyNumberFormat="1" applyFont="1" applyFill="1" applyBorder="1" applyAlignment="1">
      <alignment vertical="center"/>
    </xf>
    <xf numFmtId="177" fontId="5" fillId="0" borderId="85" xfId="0" applyNumberFormat="1" applyFont="1" applyFill="1" applyBorder="1" applyAlignment="1">
      <alignment vertical="center"/>
    </xf>
    <xf numFmtId="177" fontId="5" fillId="0" borderId="142" xfId="0" applyNumberFormat="1" applyFont="1" applyFill="1" applyBorder="1" applyAlignment="1">
      <alignment vertical="center"/>
    </xf>
    <xf numFmtId="0" fontId="5" fillId="0" borderId="14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43" xfId="0" applyFont="1" applyFill="1" applyBorder="1" applyAlignment="1">
      <alignment horizontal="center" vertical="center"/>
    </xf>
    <xf numFmtId="177" fontId="6" fillId="0" borderId="86" xfId="0" applyNumberFormat="1" applyFont="1" applyFill="1" applyBorder="1" applyAlignment="1">
      <alignment horizontal="right" vertical="center"/>
    </xf>
    <xf numFmtId="177" fontId="5" fillId="0" borderId="144" xfId="0" applyNumberFormat="1" applyFont="1" applyFill="1" applyBorder="1" applyAlignment="1">
      <alignment horizontal="right" vertical="center"/>
    </xf>
    <xf numFmtId="177" fontId="5" fillId="0" borderId="145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24" xfId="0" applyNumberFormat="1" applyFont="1" applyFill="1" applyBorder="1" applyAlignment="1">
      <alignment horizontal="right" vertical="center"/>
    </xf>
    <xf numFmtId="177" fontId="6" fillId="0" borderId="146" xfId="0" applyNumberFormat="1" applyFont="1" applyFill="1" applyBorder="1" applyAlignment="1">
      <alignment horizontal="right" vertical="center"/>
    </xf>
    <xf numFmtId="177" fontId="5" fillId="0" borderId="147" xfId="0" applyNumberFormat="1" applyFont="1" applyFill="1" applyBorder="1" applyAlignment="1">
      <alignment horizontal="right" vertical="center"/>
    </xf>
    <xf numFmtId="177" fontId="5" fillId="0" borderId="148" xfId="0" applyNumberFormat="1" applyFont="1" applyFill="1" applyBorder="1" applyAlignment="1">
      <alignment horizontal="right" vertical="center"/>
    </xf>
    <xf numFmtId="177" fontId="5" fillId="0" borderId="149" xfId="0" applyNumberFormat="1" applyFont="1" applyFill="1" applyBorder="1" applyAlignment="1">
      <alignment horizontal="right" vertical="center"/>
    </xf>
    <xf numFmtId="177" fontId="6" fillId="0" borderId="129" xfId="0" applyNumberFormat="1" applyFont="1" applyFill="1" applyBorder="1" applyAlignment="1">
      <alignment horizontal="right" vertical="center"/>
    </xf>
    <xf numFmtId="177" fontId="5" fillId="0" borderId="114" xfId="34" applyNumberFormat="1" applyFont="1" applyFill="1" applyBorder="1" applyAlignment="1">
      <alignment horizontal="right" vertical="center"/>
    </xf>
    <xf numFmtId="177" fontId="5" fillId="0" borderId="115" xfId="34" applyNumberFormat="1" applyFont="1" applyFill="1" applyBorder="1" applyAlignment="1">
      <alignment horizontal="right" vertical="center"/>
    </xf>
    <xf numFmtId="177" fontId="6" fillId="0" borderId="150" xfId="0" applyNumberFormat="1" applyFont="1" applyFill="1" applyBorder="1" applyAlignment="1">
      <alignment horizontal="right" vertical="center"/>
    </xf>
    <xf numFmtId="177" fontId="6" fillId="0" borderId="99" xfId="0" applyNumberFormat="1" applyFont="1" applyFill="1" applyBorder="1" applyAlignment="1">
      <alignment vertical="center"/>
    </xf>
    <xf numFmtId="177" fontId="5" fillId="0" borderId="151" xfId="0" applyNumberFormat="1" applyFont="1" applyFill="1" applyBorder="1" applyAlignment="1">
      <alignment horizontal="right" vertical="center"/>
    </xf>
    <xf numFmtId="177" fontId="5" fillId="0" borderId="152" xfId="0" applyNumberFormat="1" applyFont="1" applyFill="1" applyBorder="1" applyAlignment="1">
      <alignment horizontal="right" vertical="center"/>
    </xf>
    <xf numFmtId="177" fontId="5" fillId="0" borderId="114" xfId="36" applyNumberFormat="1" applyFont="1" applyFill="1" applyBorder="1" applyAlignment="1">
      <alignment horizontal="right" vertical="center"/>
    </xf>
    <xf numFmtId="177" fontId="5" fillId="0" borderId="114" xfId="0" applyNumberFormat="1" applyFont="1" applyFill="1" applyBorder="1" applyAlignment="1">
      <alignment vertical="center"/>
    </xf>
    <xf numFmtId="177" fontId="5" fillId="0" borderId="115" xfId="0" applyNumberFormat="1" applyFont="1" applyFill="1" applyBorder="1" applyAlignment="1">
      <alignment vertical="center"/>
    </xf>
    <xf numFmtId="177" fontId="6" fillId="0" borderId="106" xfId="0" applyNumberFormat="1" applyFont="1" applyFill="1" applyBorder="1" applyAlignment="1">
      <alignment vertical="center"/>
    </xf>
    <xf numFmtId="177" fontId="5" fillId="0" borderId="153" xfId="0" applyNumberFormat="1" applyFont="1" applyFill="1" applyBorder="1" applyAlignment="1">
      <alignment horizontal="right" vertical="center"/>
    </xf>
    <xf numFmtId="177" fontId="6" fillId="0" borderId="154" xfId="0" applyNumberFormat="1" applyFont="1" applyFill="1" applyBorder="1" applyAlignment="1">
      <alignment horizontal="right" vertical="center"/>
    </xf>
    <xf numFmtId="177" fontId="6" fillId="0" borderId="155" xfId="0" applyNumberFormat="1" applyFont="1" applyFill="1" applyBorder="1" applyAlignment="1">
      <alignment horizontal="right" vertical="center"/>
    </xf>
    <xf numFmtId="177" fontId="6" fillId="0" borderId="156" xfId="0" applyNumberFormat="1" applyFont="1" applyFill="1" applyBorder="1" applyAlignment="1">
      <alignment horizontal="right" vertical="center"/>
    </xf>
    <xf numFmtId="177" fontId="6" fillId="0" borderId="157" xfId="0" applyNumberFormat="1" applyFont="1" applyFill="1" applyBorder="1" applyAlignment="1">
      <alignment horizontal="right" vertical="center"/>
    </xf>
    <xf numFmtId="177" fontId="6" fillId="0" borderId="158" xfId="0" applyNumberFormat="1" applyFont="1" applyFill="1" applyBorder="1" applyAlignment="1">
      <alignment horizontal="right" vertical="center"/>
    </xf>
    <xf numFmtId="177" fontId="6" fillId="0" borderId="159" xfId="0" applyNumberFormat="1" applyFont="1" applyFill="1" applyBorder="1" applyAlignment="1">
      <alignment horizontal="right" vertical="center"/>
    </xf>
    <xf numFmtId="177" fontId="6" fillId="0" borderId="160" xfId="0" applyNumberFormat="1" applyFont="1" applyFill="1" applyBorder="1" applyAlignment="1">
      <alignment horizontal="right" vertical="center"/>
    </xf>
    <xf numFmtId="177" fontId="6" fillId="0" borderId="161" xfId="0" applyNumberFormat="1" applyFont="1" applyFill="1" applyBorder="1" applyAlignment="1">
      <alignment horizontal="right" vertical="center"/>
    </xf>
    <xf numFmtId="177" fontId="5" fillId="0" borderId="147" xfId="36" applyNumberFormat="1" applyFont="1" applyFill="1" applyBorder="1" applyAlignment="1">
      <alignment horizontal="right" vertical="center"/>
    </xf>
    <xf numFmtId="177" fontId="5" fillId="0" borderId="148" xfId="36" applyNumberFormat="1" applyFont="1" applyFill="1" applyBorder="1" applyAlignment="1">
      <alignment horizontal="right" vertical="center"/>
    </xf>
    <xf numFmtId="177" fontId="5" fillId="0" borderId="149" xfId="36" applyNumberFormat="1" applyFont="1" applyFill="1" applyBorder="1" applyAlignment="1">
      <alignment horizontal="right" vertical="center"/>
    </xf>
    <xf numFmtId="177" fontId="6" fillId="0" borderId="162" xfId="0" applyNumberFormat="1" applyFont="1" applyFill="1" applyBorder="1" applyAlignment="1">
      <alignment horizontal="right" vertical="center"/>
    </xf>
    <xf numFmtId="177" fontId="6" fillId="0" borderId="163" xfId="0" applyNumberFormat="1" applyFont="1" applyFill="1" applyBorder="1" applyAlignment="1">
      <alignment horizontal="right" vertical="center"/>
    </xf>
    <xf numFmtId="177" fontId="5" fillId="0" borderId="164" xfId="0" applyNumberFormat="1" applyFont="1" applyFill="1" applyBorder="1" applyAlignment="1">
      <alignment horizontal="right" vertical="center"/>
    </xf>
    <xf numFmtId="177" fontId="5" fillId="0" borderId="10" xfId="34" applyNumberFormat="1" applyFont="1" applyFill="1" applyBorder="1" applyAlignment="1">
      <alignment horizontal="right" vertical="center"/>
    </xf>
    <xf numFmtId="177" fontId="5" fillId="0" borderId="124" xfId="34" applyNumberFormat="1" applyFont="1" applyFill="1" applyBorder="1" applyAlignment="1">
      <alignment horizontal="right" vertical="center"/>
    </xf>
    <xf numFmtId="177" fontId="5" fillId="0" borderId="165" xfId="0" applyNumberFormat="1" applyFont="1" applyFill="1" applyBorder="1" applyAlignment="1">
      <alignment horizontal="right" vertical="center"/>
    </xf>
    <xf numFmtId="177" fontId="5" fillId="0" borderId="166" xfId="0" applyNumberFormat="1" applyFont="1" applyFill="1" applyBorder="1" applyAlignment="1">
      <alignment horizontal="right" vertical="center"/>
    </xf>
    <xf numFmtId="177" fontId="5" fillId="0" borderId="167" xfId="0" applyNumberFormat="1" applyFont="1" applyFill="1" applyBorder="1" applyAlignment="1">
      <alignment horizontal="right" vertical="center"/>
    </xf>
    <xf numFmtId="177" fontId="5" fillId="0" borderId="168" xfId="34" applyNumberFormat="1" applyFont="1" applyFill="1" applyBorder="1" applyAlignment="1">
      <alignment horizontal="right" vertical="center"/>
    </xf>
    <xf numFmtId="177" fontId="5" fillId="0" borderId="169" xfId="34" applyNumberFormat="1" applyFont="1" applyFill="1" applyBorder="1" applyAlignment="1">
      <alignment horizontal="right" vertical="center"/>
    </xf>
    <xf numFmtId="177" fontId="5" fillId="0" borderId="170" xfId="0" applyNumberFormat="1" applyFont="1" applyFill="1" applyBorder="1" applyAlignment="1">
      <alignment horizontal="right" vertical="center"/>
    </xf>
    <xf numFmtId="177" fontId="5" fillId="0" borderId="171" xfId="0" applyNumberFormat="1" applyFont="1" applyFill="1" applyBorder="1" applyAlignment="1">
      <alignment horizontal="right" vertical="center"/>
    </xf>
    <xf numFmtId="177" fontId="5" fillId="0" borderId="137" xfId="0" applyNumberFormat="1" applyFont="1" applyFill="1" applyBorder="1" applyAlignment="1">
      <alignment horizontal="right" vertical="center"/>
    </xf>
    <xf numFmtId="177" fontId="5" fillId="0" borderId="85" xfId="0" applyNumberFormat="1" applyFont="1" applyFill="1" applyBorder="1" applyAlignment="1">
      <alignment horizontal="right" vertical="center"/>
    </xf>
    <xf numFmtId="177" fontId="5" fillId="0" borderId="14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72" xfId="0" applyFont="1" applyFill="1" applyBorder="1" applyAlignment="1">
      <alignment vertical="center"/>
    </xf>
    <xf numFmtId="0" fontId="8" fillId="0" borderId="91" xfId="0" applyFont="1" applyFill="1" applyBorder="1" applyAlignment="1">
      <alignment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6" fillId="0" borderId="172" xfId="0" applyFont="1" applyFill="1" applyBorder="1" applyAlignment="1">
      <alignment vertical="center"/>
    </xf>
    <xf numFmtId="177" fontId="4" fillId="0" borderId="97" xfId="0" applyNumberFormat="1" applyFont="1" applyFill="1" applyBorder="1" applyAlignment="1">
      <alignment vertical="center"/>
    </xf>
    <xf numFmtId="177" fontId="8" fillId="0" borderId="11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0" fontId="4" fillId="0" borderId="110" xfId="0" applyFont="1" applyFill="1" applyBorder="1" applyAlignment="1">
      <alignment horizontal="right" wrapText="1"/>
    </xf>
    <xf numFmtId="0" fontId="6" fillId="0" borderId="0" xfId="0" applyFont="1" applyFill="1" applyAlignment="1">
      <alignment vertical="center"/>
    </xf>
    <xf numFmtId="0" fontId="6" fillId="0" borderId="173" xfId="0" applyFont="1" applyFill="1" applyBorder="1" applyAlignment="1">
      <alignment vertical="center"/>
    </xf>
    <xf numFmtId="0" fontId="6" fillId="0" borderId="140" xfId="0" applyFont="1" applyFill="1" applyBorder="1" applyAlignment="1">
      <alignment horizontal="center" vertical="center" wrapText="1"/>
    </xf>
    <xf numFmtId="0" fontId="6" fillId="0" borderId="174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/>
    </xf>
    <xf numFmtId="0" fontId="6" fillId="0" borderId="175" xfId="0" applyFont="1" applyFill="1" applyBorder="1" applyAlignment="1">
      <alignment vertical="center"/>
    </xf>
    <xf numFmtId="0" fontId="6" fillId="0" borderId="143" xfId="0" applyFont="1" applyFill="1" applyBorder="1" applyAlignment="1">
      <alignment vertical="center"/>
    </xf>
    <xf numFmtId="0" fontId="6" fillId="0" borderId="176" xfId="0" applyFont="1" applyFill="1" applyBorder="1" applyAlignment="1">
      <alignment vertical="center"/>
    </xf>
    <xf numFmtId="0" fontId="6" fillId="0" borderId="177" xfId="0" applyFont="1" applyFill="1" applyBorder="1" applyAlignment="1">
      <alignment vertical="center"/>
    </xf>
    <xf numFmtId="3" fontId="6" fillId="0" borderId="178" xfId="0" applyNumberFormat="1" applyFont="1" applyFill="1" applyBorder="1" applyAlignment="1">
      <alignment vertical="center"/>
    </xf>
    <xf numFmtId="3" fontId="11" fillId="0" borderId="178" xfId="0" applyNumberFormat="1" applyFont="1" applyFill="1" applyBorder="1" applyAlignment="1">
      <alignment vertical="center"/>
    </xf>
    <xf numFmtId="3" fontId="6" fillId="0" borderId="179" xfId="0" applyNumberFormat="1" applyFont="1" applyFill="1" applyBorder="1" applyAlignment="1">
      <alignment vertical="center"/>
    </xf>
    <xf numFmtId="0" fontId="12" fillId="0" borderId="176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2" xfId="0" applyNumberFormat="1" applyFont="1" applyFill="1" applyBorder="1" applyAlignment="1">
      <alignment vertical="center"/>
    </xf>
    <xf numFmtId="3" fontId="6" fillId="0" borderId="115" xfId="0" applyNumberFormat="1" applyFont="1" applyFill="1" applyBorder="1" applyAlignment="1">
      <alignment vertical="center"/>
    </xf>
    <xf numFmtId="3" fontId="6" fillId="0" borderId="114" xfId="0" applyNumberFormat="1" applyFont="1" applyFill="1" applyBorder="1" applyAlignment="1">
      <alignment vertical="center"/>
    </xf>
    <xf numFmtId="3" fontId="6" fillId="0" borderId="113" xfId="0" applyNumberFormat="1" applyFont="1" applyFill="1" applyBorder="1" applyAlignment="1">
      <alignment vertical="center"/>
    </xf>
    <xf numFmtId="3" fontId="6" fillId="0" borderId="180" xfId="0" applyNumberFormat="1" applyFont="1" applyFill="1" applyBorder="1" applyAlignment="1">
      <alignment vertical="center"/>
    </xf>
    <xf numFmtId="0" fontId="5" fillId="0" borderId="173" xfId="0" applyFont="1" applyFill="1" applyBorder="1" applyAlignment="1">
      <alignment vertical="center" wrapText="1"/>
    </xf>
    <xf numFmtId="3" fontId="5" fillId="0" borderId="140" xfId="0" applyNumberFormat="1" applyFont="1" applyFill="1" applyBorder="1" applyAlignment="1">
      <alignment vertical="center"/>
    </xf>
    <xf numFmtId="3" fontId="5" fillId="0" borderId="141" xfId="0" applyNumberFormat="1" applyFont="1" applyFill="1" applyBorder="1" applyAlignment="1">
      <alignment vertical="center"/>
    </xf>
    <xf numFmtId="0" fontId="8" fillId="0" borderId="181" xfId="0" applyFont="1" applyFill="1" applyBorder="1" applyAlignment="1">
      <alignment horizontal="center" vertical="center" wrapText="1"/>
    </xf>
    <xf numFmtId="177" fontId="8" fillId="0" borderId="182" xfId="0" applyNumberFormat="1" applyFont="1" applyFill="1" applyBorder="1" applyAlignment="1">
      <alignment horizontal="center" vertical="center"/>
    </xf>
    <xf numFmtId="177" fontId="8" fillId="0" borderId="183" xfId="0" applyNumberFormat="1" applyFont="1" applyFill="1" applyBorder="1" applyAlignment="1">
      <alignment horizontal="center" vertical="center"/>
    </xf>
    <xf numFmtId="177" fontId="8" fillId="0" borderId="18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111" xfId="0" applyNumberFormat="1" applyFont="1" applyFill="1" applyBorder="1" applyAlignment="1">
      <alignment vertical="center" wrapText="1"/>
    </xf>
    <xf numFmtId="177" fontId="4" fillId="0" borderId="185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 wrapText="1"/>
    </xf>
    <xf numFmtId="177" fontId="4" fillId="0" borderId="86" xfId="0" applyNumberFormat="1" applyFont="1" applyFill="1" applyBorder="1" applyAlignment="1">
      <alignment horizontal="right" vertical="center"/>
    </xf>
    <xf numFmtId="177" fontId="4" fillId="0" borderId="91" xfId="0" applyNumberFormat="1" applyFont="1" applyFill="1" applyBorder="1" applyAlignment="1">
      <alignment horizontal="center" vertical="center" wrapText="1"/>
    </xf>
    <xf numFmtId="177" fontId="4" fillId="0" borderId="119" xfId="0" applyNumberFormat="1" applyFont="1" applyFill="1" applyBorder="1" applyAlignment="1">
      <alignment vertical="center" wrapText="1"/>
    </xf>
    <xf numFmtId="177" fontId="4" fillId="0" borderId="128" xfId="0" applyNumberFormat="1" applyFont="1" applyFill="1" applyBorder="1" applyAlignment="1">
      <alignment horizontal="right" vertical="center"/>
    </xf>
    <xf numFmtId="177" fontId="8" fillId="0" borderId="128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vertical="center"/>
    </xf>
    <xf numFmtId="177" fontId="4" fillId="0" borderId="128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horizontal="left" vertical="center" wrapText="1"/>
    </xf>
    <xf numFmtId="177" fontId="4" fillId="0" borderId="32" xfId="0" applyNumberFormat="1" applyFont="1" applyFill="1" applyBorder="1" applyAlignment="1">
      <alignment horizontal="center" vertical="center" wrapText="1"/>
    </xf>
    <xf numFmtId="177" fontId="8" fillId="0" borderId="112" xfId="0" applyNumberFormat="1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3" xfId="0" applyNumberFormat="1" applyFont="1" applyFill="1" applyBorder="1" applyAlignment="1" quotePrefix="1">
      <alignment vertical="center" wrapText="1"/>
    </xf>
    <xf numFmtId="177" fontId="4" fillId="0" borderId="124" xfId="0" applyNumberFormat="1" applyFont="1" applyFill="1" applyBorder="1" applyAlignment="1">
      <alignment vertical="center"/>
    </xf>
    <xf numFmtId="177" fontId="4" fillId="0" borderId="119" xfId="0" applyNumberFormat="1" applyFont="1" applyFill="1" applyBorder="1" applyAlignment="1">
      <alignment horizontal="left" vertical="center" wrapText="1"/>
    </xf>
    <xf numFmtId="177" fontId="4" fillId="0" borderId="97" xfId="0" applyNumberFormat="1" applyFont="1" applyFill="1" applyBorder="1" applyAlignment="1">
      <alignment horizontal="left" vertical="center" wrapText="1"/>
    </xf>
    <xf numFmtId="177" fontId="4" fillId="0" borderId="97" xfId="0" applyNumberFormat="1" applyFont="1" applyFill="1" applyBorder="1" applyAlignment="1">
      <alignment vertical="center" wrapText="1"/>
    </xf>
    <xf numFmtId="177" fontId="4" fillId="0" borderId="76" xfId="0" applyNumberFormat="1" applyFont="1" applyFill="1" applyBorder="1" applyAlignment="1">
      <alignment horizontal="left" vertical="center" wrapText="1"/>
    </xf>
    <xf numFmtId="177" fontId="4" fillId="0" borderId="76" xfId="0" applyNumberFormat="1" applyFont="1" applyFill="1" applyBorder="1" applyAlignment="1">
      <alignment vertical="center" wrapText="1"/>
    </xf>
    <xf numFmtId="177" fontId="4" fillId="0" borderId="186" xfId="0" applyNumberFormat="1" applyFont="1" applyFill="1" applyBorder="1" applyAlignment="1">
      <alignment horizontal="left" vertical="center" wrapText="1"/>
    </xf>
    <xf numFmtId="177" fontId="4" fillId="0" borderId="186" xfId="0" applyNumberFormat="1" applyFont="1" applyFill="1" applyBorder="1" applyAlignment="1">
      <alignment vertical="center" wrapText="1"/>
    </xf>
    <xf numFmtId="177" fontId="4" fillId="0" borderId="91" xfId="0" applyNumberFormat="1" applyFont="1" applyFill="1" applyBorder="1" applyAlignment="1">
      <alignment horizontal="left" vertical="center" wrapText="1"/>
    </xf>
    <xf numFmtId="177" fontId="4" fillId="0" borderId="91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77" fontId="8" fillId="0" borderId="124" xfId="0" applyNumberFormat="1" applyFont="1" applyFill="1" applyBorder="1" applyAlignment="1">
      <alignment vertical="center"/>
    </xf>
    <xf numFmtId="177" fontId="4" fillId="0" borderId="185" xfId="0" applyNumberFormat="1" applyFont="1" applyFill="1" applyBorder="1" applyAlignment="1">
      <alignment horizontal="right" vertical="center"/>
    </xf>
    <xf numFmtId="177" fontId="4" fillId="0" borderId="187" xfId="0" applyNumberFormat="1" applyFont="1" applyFill="1" applyBorder="1" applyAlignment="1">
      <alignment vertical="center" wrapText="1"/>
    </xf>
    <xf numFmtId="177" fontId="4" fillId="0" borderId="102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119" xfId="0" applyNumberFormat="1" applyFont="1" applyFill="1" applyBorder="1" applyAlignment="1">
      <alignment vertical="center"/>
    </xf>
    <xf numFmtId="177" fontId="5" fillId="0" borderId="188" xfId="0" applyNumberFormat="1" applyFont="1" applyFill="1" applyBorder="1" applyAlignment="1">
      <alignment vertical="center"/>
    </xf>
    <xf numFmtId="0" fontId="8" fillId="0" borderId="114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 wrapText="1"/>
    </xf>
    <xf numFmtId="0" fontId="8" fillId="0" borderId="134" xfId="0" applyFont="1" applyFill="1" applyBorder="1" applyAlignment="1">
      <alignment vertical="center"/>
    </xf>
    <xf numFmtId="177" fontId="8" fillId="0" borderId="134" xfId="0" applyNumberFormat="1" applyFont="1" applyFill="1" applyBorder="1" applyAlignment="1">
      <alignment vertical="center"/>
    </xf>
    <xf numFmtId="0" fontId="8" fillId="0" borderId="85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vertical="center"/>
    </xf>
    <xf numFmtId="177" fontId="6" fillId="0" borderId="97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0" fontId="5" fillId="0" borderId="189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6" fillId="0" borderId="112" xfId="0" applyNumberFormat="1" applyFont="1" applyFill="1" applyBorder="1" applyAlignment="1">
      <alignment horizontal="center" vertical="center"/>
    </xf>
    <xf numFmtId="176" fontId="6" fillId="0" borderId="190" xfId="0" applyNumberFormat="1" applyFont="1" applyFill="1" applyBorder="1" applyAlignment="1">
      <alignment horizontal="center" vertical="center"/>
    </xf>
    <xf numFmtId="176" fontId="6" fillId="0" borderId="191" xfId="0" applyNumberFormat="1" applyFont="1" applyFill="1" applyBorder="1" applyAlignment="1">
      <alignment horizontal="center" vertical="center"/>
    </xf>
    <xf numFmtId="176" fontId="6" fillId="0" borderId="192" xfId="0" applyNumberFormat="1" applyFont="1" applyFill="1" applyBorder="1" applyAlignment="1">
      <alignment horizontal="center" vertical="center"/>
    </xf>
    <xf numFmtId="176" fontId="6" fillId="0" borderId="193" xfId="0" applyNumberFormat="1" applyFont="1" applyFill="1" applyBorder="1" applyAlignment="1">
      <alignment horizontal="center" vertical="center"/>
    </xf>
    <xf numFmtId="176" fontId="6" fillId="0" borderId="194" xfId="0" applyNumberFormat="1" applyFont="1" applyFill="1" applyBorder="1" applyAlignment="1">
      <alignment vertical="center"/>
    </xf>
    <xf numFmtId="177" fontId="6" fillId="0" borderId="195" xfId="0" applyNumberFormat="1" applyFont="1" applyFill="1" applyBorder="1" applyAlignment="1">
      <alignment vertical="center"/>
    </xf>
    <xf numFmtId="176" fontId="6" fillId="0" borderId="196" xfId="0" applyNumberFormat="1" applyFont="1" applyFill="1" applyBorder="1" applyAlignment="1">
      <alignment vertical="center"/>
    </xf>
    <xf numFmtId="177" fontId="6" fillId="0" borderId="197" xfId="0" applyNumberFormat="1" applyFont="1" applyFill="1" applyBorder="1" applyAlignment="1">
      <alignment vertical="center"/>
    </xf>
    <xf numFmtId="177" fontId="6" fillId="0" borderId="198" xfId="0" applyNumberFormat="1" applyFont="1" applyFill="1" applyBorder="1" applyAlignment="1">
      <alignment vertical="center"/>
    </xf>
    <xf numFmtId="176" fontId="6" fillId="0" borderId="198" xfId="0" applyNumberFormat="1" applyFont="1" applyFill="1" applyBorder="1" applyAlignment="1">
      <alignment vertical="center"/>
    </xf>
    <xf numFmtId="0" fontId="6" fillId="0" borderId="199" xfId="0" applyFont="1" applyFill="1" applyBorder="1" applyAlignment="1">
      <alignment vertical="center"/>
    </xf>
    <xf numFmtId="177" fontId="6" fillId="0" borderId="200" xfId="0" applyNumberFormat="1" applyFont="1" applyFill="1" applyBorder="1" applyAlignment="1">
      <alignment vertical="center"/>
    </xf>
    <xf numFmtId="176" fontId="6" fillId="0" borderId="201" xfId="0" applyNumberFormat="1" applyFont="1" applyFill="1" applyBorder="1" applyAlignment="1">
      <alignment vertical="center"/>
    </xf>
    <xf numFmtId="177" fontId="6" fillId="0" borderId="96" xfId="0" applyNumberFormat="1" applyFont="1" applyFill="1" applyBorder="1" applyAlignment="1">
      <alignment vertical="center"/>
    </xf>
    <xf numFmtId="177" fontId="6" fillId="0" borderId="202" xfId="0" applyNumberFormat="1" applyFont="1" applyFill="1" applyBorder="1" applyAlignment="1">
      <alignment vertical="center"/>
    </xf>
    <xf numFmtId="177" fontId="6" fillId="0" borderId="203" xfId="0" applyNumberFormat="1" applyFont="1" applyFill="1" applyBorder="1" applyAlignment="1">
      <alignment vertical="center"/>
    </xf>
    <xf numFmtId="177" fontId="6" fillId="0" borderId="204" xfId="0" applyNumberFormat="1" applyFont="1" applyFill="1" applyBorder="1" applyAlignment="1">
      <alignment vertical="center"/>
    </xf>
    <xf numFmtId="177" fontId="6" fillId="0" borderId="205" xfId="0" applyNumberFormat="1" applyFont="1" applyFill="1" applyBorder="1" applyAlignment="1">
      <alignment vertical="center"/>
    </xf>
    <xf numFmtId="177" fontId="6" fillId="0" borderId="206" xfId="0" applyNumberFormat="1" applyFont="1" applyFill="1" applyBorder="1" applyAlignment="1">
      <alignment vertical="center"/>
    </xf>
    <xf numFmtId="176" fontId="6" fillId="0" borderId="66" xfId="0" applyNumberFormat="1" applyFont="1" applyFill="1" applyBorder="1" applyAlignment="1">
      <alignment vertical="center"/>
    </xf>
    <xf numFmtId="177" fontId="6" fillId="0" borderId="207" xfId="0" applyNumberFormat="1" applyFont="1" applyFill="1" applyBorder="1" applyAlignment="1">
      <alignment vertical="center"/>
    </xf>
    <xf numFmtId="177" fontId="6" fillId="0" borderId="208" xfId="0" applyNumberFormat="1" applyFont="1" applyFill="1" applyBorder="1" applyAlignment="1">
      <alignment vertical="center"/>
    </xf>
    <xf numFmtId="177" fontId="6" fillId="0" borderId="209" xfId="0" applyNumberFormat="1" applyFont="1" applyFill="1" applyBorder="1" applyAlignment="1">
      <alignment vertical="center"/>
    </xf>
    <xf numFmtId="177" fontId="6" fillId="0" borderId="210" xfId="0" applyNumberFormat="1" applyFont="1" applyFill="1" applyBorder="1" applyAlignment="1">
      <alignment vertical="center"/>
    </xf>
    <xf numFmtId="177" fontId="6" fillId="0" borderId="211" xfId="0" applyNumberFormat="1" applyFont="1" applyFill="1" applyBorder="1" applyAlignment="1">
      <alignment vertical="center"/>
    </xf>
    <xf numFmtId="177" fontId="6" fillId="0" borderId="212" xfId="0" applyNumberFormat="1" applyFont="1" applyFill="1" applyBorder="1" applyAlignment="1">
      <alignment vertical="center"/>
    </xf>
    <xf numFmtId="177" fontId="6" fillId="0" borderId="213" xfId="0" applyNumberFormat="1" applyFont="1" applyFill="1" applyBorder="1" applyAlignment="1">
      <alignment vertical="center"/>
    </xf>
    <xf numFmtId="177" fontId="6" fillId="0" borderId="214" xfId="0" applyNumberFormat="1" applyFont="1" applyFill="1" applyBorder="1" applyAlignment="1">
      <alignment vertical="center"/>
    </xf>
    <xf numFmtId="177" fontId="6" fillId="0" borderId="49" xfId="0" applyNumberFormat="1" applyFont="1" applyFill="1" applyBorder="1" applyAlignment="1">
      <alignment vertical="center"/>
    </xf>
    <xf numFmtId="177" fontId="6" fillId="0" borderId="215" xfId="0" applyNumberFormat="1" applyFont="1" applyFill="1" applyBorder="1" applyAlignment="1">
      <alignment vertical="center"/>
    </xf>
    <xf numFmtId="177" fontId="6" fillId="0" borderId="216" xfId="0" applyNumberFormat="1" applyFont="1" applyFill="1" applyBorder="1" applyAlignment="1">
      <alignment vertical="center"/>
    </xf>
    <xf numFmtId="176" fontId="5" fillId="0" borderId="133" xfId="0" applyNumberFormat="1" applyFont="1" applyFill="1" applyBorder="1" applyAlignment="1">
      <alignment vertical="center"/>
    </xf>
    <xf numFmtId="177" fontId="5" fillId="0" borderId="217" xfId="0" applyNumberFormat="1" applyFont="1" applyFill="1" applyBorder="1" applyAlignment="1">
      <alignment vertical="center"/>
    </xf>
    <xf numFmtId="177" fontId="5" fillId="0" borderId="218" xfId="0" applyNumberFormat="1" applyFont="1" applyFill="1" applyBorder="1" applyAlignment="1">
      <alignment vertical="center"/>
    </xf>
    <xf numFmtId="177" fontId="5" fillId="0" borderId="219" xfId="0" applyNumberFormat="1" applyFont="1" applyFill="1" applyBorder="1" applyAlignment="1">
      <alignment vertical="center"/>
    </xf>
    <xf numFmtId="177" fontId="5" fillId="0" borderId="220" xfId="0" applyNumberFormat="1" applyFont="1" applyFill="1" applyBorder="1" applyAlignment="1">
      <alignment vertical="center"/>
    </xf>
    <xf numFmtId="177" fontId="5" fillId="0" borderId="221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6" fillId="0" borderId="222" xfId="0" applyNumberFormat="1" applyFont="1" applyFill="1" applyBorder="1" applyAlignment="1">
      <alignment vertical="center"/>
    </xf>
    <xf numFmtId="177" fontId="6" fillId="0" borderId="223" xfId="0" applyNumberFormat="1" applyFont="1" applyFill="1" applyBorder="1" applyAlignment="1">
      <alignment vertical="center"/>
    </xf>
    <xf numFmtId="177" fontId="6" fillId="0" borderId="224" xfId="0" applyNumberFormat="1" applyFont="1" applyFill="1" applyBorder="1" applyAlignment="1">
      <alignment vertical="center"/>
    </xf>
    <xf numFmtId="177" fontId="6" fillId="0" borderId="225" xfId="0" applyNumberFormat="1" applyFont="1" applyFill="1" applyBorder="1" applyAlignment="1">
      <alignment vertical="center"/>
    </xf>
    <xf numFmtId="177" fontId="6" fillId="0" borderId="226" xfId="0" applyNumberFormat="1" applyFont="1" applyFill="1" applyBorder="1" applyAlignment="1">
      <alignment vertical="center"/>
    </xf>
    <xf numFmtId="177" fontId="6" fillId="0" borderId="227" xfId="0" applyNumberFormat="1" applyFont="1" applyFill="1" applyBorder="1" applyAlignment="1">
      <alignment vertical="center"/>
    </xf>
    <xf numFmtId="177" fontId="6" fillId="0" borderId="228" xfId="0" applyNumberFormat="1" applyFont="1" applyFill="1" applyBorder="1" applyAlignment="1">
      <alignment vertical="center"/>
    </xf>
    <xf numFmtId="176" fontId="6" fillId="0" borderId="62" xfId="0" applyNumberFormat="1" applyFont="1" applyFill="1" applyBorder="1" applyAlignment="1">
      <alignment vertical="center"/>
    </xf>
    <xf numFmtId="177" fontId="6" fillId="0" borderId="131" xfId="0" applyNumberFormat="1" applyFont="1" applyFill="1" applyBorder="1" applyAlignment="1">
      <alignment vertical="center"/>
    </xf>
    <xf numFmtId="177" fontId="6" fillId="0" borderId="229" xfId="0" applyNumberFormat="1" applyFont="1" applyFill="1" applyBorder="1" applyAlignment="1">
      <alignment vertical="center"/>
    </xf>
    <xf numFmtId="177" fontId="6" fillId="0" borderId="230" xfId="0" applyNumberFormat="1" applyFont="1" applyFill="1" applyBorder="1" applyAlignment="1">
      <alignment vertical="center"/>
    </xf>
    <xf numFmtId="177" fontId="6" fillId="0" borderId="231" xfId="0" applyNumberFormat="1" applyFont="1" applyFill="1" applyBorder="1" applyAlignment="1">
      <alignment vertical="center"/>
    </xf>
    <xf numFmtId="177" fontId="6" fillId="0" borderId="232" xfId="0" applyNumberFormat="1" applyFont="1" applyFill="1" applyBorder="1" applyAlignment="1">
      <alignment vertical="center"/>
    </xf>
    <xf numFmtId="176" fontId="5" fillId="0" borderId="134" xfId="0" applyNumberFormat="1" applyFont="1" applyFill="1" applyBorder="1" applyAlignment="1">
      <alignment vertical="center"/>
    </xf>
    <xf numFmtId="177" fontId="5" fillId="0" borderId="233" xfId="0" applyNumberFormat="1" applyFont="1" applyFill="1" applyBorder="1" applyAlignment="1">
      <alignment vertical="center"/>
    </xf>
    <xf numFmtId="177" fontId="5" fillId="0" borderId="234" xfId="0" applyNumberFormat="1" applyFont="1" applyFill="1" applyBorder="1" applyAlignment="1">
      <alignment vertical="center"/>
    </xf>
    <xf numFmtId="177" fontId="5" fillId="0" borderId="235" xfId="0" applyNumberFormat="1" applyFont="1" applyFill="1" applyBorder="1" applyAlignment="1">
      <alignment vertical="center"/>
    </xf>
    <xf numFmtId="177" fontId="5" fillId="0" borderId="236" xfId="0" applyNumberFormat="1" applyFont="1" applyFill="1" applyBorder="1" applyAlignment="1">
      <alignment vertical="center"/>
    </xf>
    <xf numFmtId="177" fontId="5" fillId="0" borderId="237" xfId="0" applyNumberFormat="1" applyFont="1" applyFill="1" applyBorder="1" applyAlignment="1">
      <alignment vertical="center"/>
    </xf>
    <xf numFmtId="177" fontId="5" fillId="0" borderId="238" xfId="0" applyNumberFormat="1" applyFont="1" applyFill="1" applyBorder="1" applyAlignment="1">
      <alignment vertical="center"/>
    </xf>
    <xf numFmtId="177" fontId="5" fillId="0" borderId="239" xfId="0" applyNumberFormat="1" applyFont="1" applyFill="1" applyBorder="1" applyAlignment="1">
      <alignment vertical="center"/>
    </xf>
    <xf numFmtId="177" fontId="5" fillId="0" borderId="179" xfId="0" applyNumberFormat="1" applyFont="1" applyFill="1" applyBorder="1" applyAlignment="1">
      <alignment vertical="center"/>
    </xf>
    <xf numFmtId="0" fontId="6" fillId="0" borderId="240" xfId="0" applyFont="1" applyFill="1" applyBorder="1" applyAlignment="1">
      <alignment vertical="center"/>
    </xf>
    <xf numFmtId="177" fontId="5" fillId="0" borderId="241" xfId="0" applyNumberFormat="1" applyFont="1" applyFill="1" applyBorder="1" applyAlignment="1">
      <alignment vertical="center"/>
    </xf>
    <xf numFmtId="176" fontId="6" fillId="0" borderId="169" xfId="0" applyNumberFormat="1" applyFont="1" applyFill="1" applyBorder="1" applyAlignment="1">
      <alignment vertical="center"/>
    </xf>
    <xf numFmtId="176" fontId="6" fillId="0" borderId="242" xfId="0" applyNumberFormat="1" applyFont="1" applyFill="1" applyBorder="1" applyAlignment="1">
      <alignment vertical="center"/>
    </xf>
    <xf numFmtId="0" fontId="5" fillId="0" borderId="182" xfId="0" applyFont="1" applyFill="1" applyBorder="1" applyAlignment="1">
      <alignment horizontal="center" vertical="center" wrapText="1"/>
    </xf>
    <xf numFmtId="0" fontId="5" fillId="0" borderId="18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243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177" fontId="6" fillId="0" borderId="244" xfId="0" applyNumberFormat="1" applyFont="1" applyFill="1" applyBorder="1" applyAlignment="1">
      <alignment vertical="center"/>
    </xf>
    <xf numFmtId="0" fontId="6" fillId="0" borderId="245" xfId="0" applyFont="1" applyFill="1" applyBorder="1" applyAlignment="1">
      <alignment vertical="center"/>
    </xf>
    <xf numFmtId="0" fontId="8" fillId="0" borderId="124" xfId="0" applyFont="1" applyFill="1" applyBorder="1" applyAlignment="1">
      <alignment horizontal="center" vertical="center" wrapText="1"/>
    </xf>
    <xf numFmtId="0" fontId="4" fillId="0" borderId="246" xfId="0" applyFont="1" applyFill="1" applyBorder="1" applyAlignment="1">
      <alignment vertical="center" wrapText="1"/>
    </xf>
    <xf numFmtId="177" fontId="4" fillId="0" borderId="94" xfId="0" applyNumberFormat="1" applyFont="1" applyFill="1" applyBorder="1" applyAlignment="1">
      <alignment vertical="center"/>
    </xf>
    <xf numFmtId="0" fontId="8" fillId="0" borderId="247" xfId="0" applyFont="1" applyFill="1" applyBorder="1" applyAlignment="1">
      <alignment vertical="center" wrapText="1"/>
    </xf>
    <xf numFmtId="177" fontId="8" fillId="0" borderId="115" xfId="0" applyNumberFormat="1" applyFont="1" applyFill="1" applyBorder="1" applyAlignment="1">
      <alignment vertical="center"/>
    </xf>
    <xf numFmtId="0" fontId="4" fillId="0" borderId="248" xfId="0" applyFont="1" applyFill="1" applyBorder="1" applyAlignment="1">
      <alignment vertical="center" wrapText="1"/>
    </xf>
    <xf numFmtId="177" fontId="4" fillId="0" borderId="109" xfId="0" applyNumberFormat="1" applyFont="1" applyFill="1" applyBorder="1" applyAlignment="1">
      <alignment vertical="center"/>
    </xf>
    <xf numFmtId="0" fontId="8" fillId="0" borderId="249" xfId="0" applyFont="1" applyFill="1" applyBorder="1" applyAlignment="1">
      <alignment vertical="center" wrapText="1"/>
    </xf>
    <xf numFmtId="177" fontId="8" fillId="0" borderId="250" xfId="0" applyNumberFormat="1" applyFont="1" applyFill="1" applyBorder="1" applyAlignment="1">
      <alignment vertical="center"/>
    </xf>
    <xf numFmtId="177" fontId="8" fillId="0" borderId="251" xfId="0" applyNumberFormat="1" applyFont="1" applyFill="1" applyBorder="1" applyAlignment="1">
      <alignment vertical="center"/>
    </xf>
    <xf numFmtId="177" fontId="8" fillId="0" borderId="242" xfId="0" applyNumberFormat="1" applyFont="1" applyFill="1" applyBorder="1" applyAlignment="1">
      <alignment vertical="center"/>
    </xf>
    <xf numFmtId="0" fontId="8" fillId="0" borderId="182" xfId="0" applyFont="1" applyFill="1" applyBorder="1" applyAlignment="1">
      <alignment horizontal="center" vertical="center" wrapText="1"/>
    </xf>
    <xf numFmtId="0" fontId="8" fillId="0" borderId="182" xfId="0" applyFont="1" applyFill="1" applyBorder="1" applyAlignment="1">
      <alignment horizontal="center" vertical="center" textRotation="90" wrapText="1"/>
    </xf>
    <xf numFmtId="0" fontId="8" fillId="0" borderId="250" xfId="0" applyFont="1" applyFill="1" applyBorder="1" applyAlignment="1">
      <alignment vertical="center" wrapText="1"/>
    </xf>
    <xf numFmtId="0" fontId="5" fillId="0" borderId="182" xfId="0" applyFont="1" applyFill="1" applyBorder="1" applyAlignment="1">
      <alignment horizontal="center" vertical="center"/>
    </xf>
    <xf numFmtId="0" fontId="5" fillId="0" borderId="250" xfId="0" applyFont="1" applyFill="1" applyBorder="1" applyAlignment="1">
      <alignment vertical="center" wrapText="1"/>
    </xf>
    <xf numFmtId="0" fontId="5" fillId="0" borderId="18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3" fontId="7" fillId="0" borderId="252" xfId="0" applyNumberFormat="1" applyFont="1" applyFill="1" applyBorder="1" applyAlignment="1">
      <alignment vertical="center"/>
    </xf>
    <xf numFmtId="49" fontId="6" fillId="0" borderId="38" xfId="50" applyNumberFormat="1" applyFont="1" applyFill="1" applyBorder="1" applyAlignment="1">
      <alignment horizontal="center" vertical="center"/>
      <protection/>
    </xf>
    <xf numFmtId="49" fontId="6" fillId="0" borderId="91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vertical="center" wrapText="1"/>
    </xf>
    <xf numFmtId="49" fontId="6" fillId="0" borderId="24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3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97" xfId="50" applyNumberFormat="1" applyFont="1" applyFill="1" applyBorder="1" applyAlignment="1">
      <alignment horizontal="center" vertical="center"/>
      <protection/>
    </xf>
    <xf numFmtId="0" fontId="6" fillId="0" borderId="111" xfId="0" applyFont="1" applyFill="1" applyBorder="1" applyAlignment="1">
      <alignment horizontal="left" vertical="center" wrapText="1"/>
    </xf>
    <xf numFmtId="0" fontId="6" fillId="0" borderId="97" xfId="0" applyFont="1" applyFill="1" applyBorder="1" applyAlignment="1">
      <alignment horizontal="left" vertical="center" wrapText="1"/>
    </xf>
    <xf numFmtId="49" fontId="6" fillId="0" borderId="91" xfId="50" applyNumberFormat="1" applyFont="1" applyFill="1" applyBorder="1" applyAlignment="1">
      <alignment horizontal="center" vertical="center"/>
      <protection/>
    </xf>
    <xf numFmtId="0" fontId="6" fillId="0" borderId="119" xfId="0" applyFont="1" applyFill="1" applyBorder="1" applyAlignment="1">
      <alignment horizontal="left" vertical="center" wrapText="1"/>
    </xf>
    <xf numFmtId="0" fontId="6" fillId="0" borderId="91" xfId="0" applyFont="1" applyFill="1" applyBorder="1" applyAlignment="1">
      <alignment horizontal="left" vertical="center" wrapText="1"/>
    </xf>
    <xf numFmtId="3" fontId="6" fillId="0" borderId="109" xfId="0" applyNumberFormat="1" applyFont="1" applyFill="1" applyBorder="1" applyAlignment="1">
      <alignment vertical="center"/>
    </xf>
    <xf numFmtId="0" fontId="6" fillId="0" borderId="141" xfId="0" applyFont="1" applyFill="1" applyBorder="1" applyAlignment="1">
      <alignment horizontal="center" vertical="center" wrapText="1"/>
    </xf>
    <xf numFmtId="177" fontId="8" fillId="0" borderId="135" xfId="0" applyNumberFormat="1" applyFont="1" applyFill="1" applyBorder="1" applyAlignment="1">
      <alignment vertical="center"/>
    </xf>
    <xf numFmtId="177" fontId="8" fillId="0" borderId="142" xfId="0" applyNumberFormat="1" applyFont="1" applyFill="1" applyBorder="1" applyAlignment="1">
      <alignment vertical="center"/>
    </xf>
    <xf numFmtId="177" fontId="8" fillId="0" borderId="188" xfId="0" applyNumberFormat="1" applyFont="1" applyFill="1" applyBorder="1" applyAlignment="1">
      <alignment vertical="center"/>
    </xf>
    <xf numFmtId="177" fontId="6" fillId="0" borderId="129" xfId="0" applyNumberFormat="1" applyFont="1" applyFill="1" applyBorder="1" applyAlignment="1">
      <alignment vertical="center"/>
    </xf>
    <xf numFmtId="177" fontId="6" fillId="0" borderId="124" xfId="0" applyNumberFormat="1" applyFont="1" applyFill="1" applyBorder="1" applyAlignment="1">
      <alignment vertical="center"/>
    </xf>
    <xf numFmtId="177" fontId="5" fillId="0" borderId="253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wrapText="1"/>
      <protection locked="0"/>
    </xf>
    <xf numFmtId="177" fontId="5" fillId="0" borderId="254" xfId="0" applyNumberFormat="1" applyFont="1" applyFill="1" applyBorder="1" applyAlignment="1">
      <alignment horizontal="right" vertical="center"/>
    </xf>
    <xf numFmtId="177" fontId="5" fillId="0" borderId="110" xfId="0" applyNumberFormat="1" applyFont="1" applyFill="1" applyBorder="1" applyAlignment="1">
      <alignment horizontal="right" vertical="center"/>
    </xf>
    <xf numFmtId="177" fontId="5" fillId="0" borderId="255" xfId="0" applyNumberFormat="1" applyFont="1" applyFill="1" applyBorder="1" applyAlignment="1">
      <alignment horizontal="right" vertical="center"/>
    </xf>
    <xf numFmtId="177" fontId="5" fillId="0" borderId="256" xfId="0" applyNumberFormat="1" applyFont="1" applyFill="1" applyBorder="1" applyAlignment="1">
      <alignment horizontal="right" vertical="center"/>
    </xf>
    <xf numFmtId="177" fontId="5" fillId="0" borderId="257" xfId="0" applyNumberFormat="1" applyFont="1" applyFill="1" applyBorder="1" applyAlignment="1">
      <alignment horizontal="right" vertical="center"/>
    </xf>
    <xf numFmtId="177" fontId="5" fillId="0" borderId="242" xfId="0" applyNumberFormat="1" applyFont="1" applyFill="1" applyBorder="1" applyAlignment="1">
      <alignment horizontal="right" vertical="center"/>
    </xf>
    <xf numFmtId="177" fontId="5" fillId="0" borderId="258" xfId="0" applyNumberFormat="1" applyFont="1" applyFill="1" applyBorder="1" applyAlignment="1">
      <alignment horizontal="right" vertical="center"/>
    </xf>
    <xf numFmtId="0" fontId="6" fillId="0" borderId="259" xfId="0" applyFont="1" applyFill="1" applyBorder="1" applyAlignment="1">
      <alignment horizontal="left" vertical="center"/>
    </xf>
    <xf numFmtId="0" fontId="6" fillId="0" borderId="260" xfId="0" applyFont="1" applyFill="1" applyBorder="1" applyAlignment="1">
      <alignment horizontal="left" vertical="center"/>
    </xf>
    <xf numFmtId="0" fontId="5" fillId="0" borderId="133" xfId="0" applyFont="1" applyFill="1" applyBorder="1" applyAlignment="1">
      <alignment vertical="center"/>
    </xf>
    <xf numFmtId="0" fontId="5" fillId="0" borderId="261" xfId="0" applyFont="1" applyFill="1" applyBorder="1" applyAlignment="1">
      <alignment vertical="center"/>
    </xf>
    <xf numFmtId="0" fontId="5" fillId="0" borderId="247" xfId="0" applyFont="1" applyFill="1" applyBorder="1" applyAlignment="1">
      <alignment vertical="center"/>
    </xf>
    <xf numFmtId="0" fontId="5" fillId="0" borderId="113" xfId="0" applyFont="1" applyFill="1" applyBorder="1" applyAlignment="1">
      <alignment vertical="center"/>
    </xf>
    <xf numFmtId="0" fontId="5" fillId="0" borderId="114" xfId="0" applyFont="1" applyFill="1" applyBorder="1" applyAlignment="1">
      <alignment vertical="center"/>
    </xf>
    <xf numFmtId="0" fontId="5" fillId="0" borderId="262" xfId="0" applyFont="1" applyFill="1" applyBorder="1" applyAlignment="1">
      <alignment horizontal="center" vertical="center" textRotation="90" wrapText="1"/>
    </xf>
    <xf numFmtId="0" fontId="5" fillId="0" borderId="127" xfId="0" applyFont="1" applyFill="1" applyBorder="1" applyAlignment="1">
      <alignment horizontal="center" vertical="center" textRotation="90" wrapText="1"/>
    </xf>
    <xf numFmtId="0" fontId="5" fillId="0" borderId="136" xfId="0" applyFont="1" applyFill="1" applyBorder="1" applyAlignment="1">
      <alignment vertical="center"/>
    </xf>
    <xf numFmtId="0" fontId="5" fillId="0" borderId="137" xfId="0" applyFont="1" applyFill="1" applyBorder="1" applyAlignment="1">
      <alignment vertical="center"/>
    </xf>
    <xf numFmtId="0" fontId="5" fillId="0" borderId="263" xfId="0" applyFont="1" applyFill="1" applyBorder="1" applyAlignment="1">
      <alignment vertical="center"/>
    </xf>
    <xf numFmtId="0" fontId="5" fillId="0" borderId="240" xfId="0" applyFont="1" applyFill="1" applyBorder="1" applyAlignment="1">
      <alignment vertical="center"/>
    </xf>
    <xf numFmtId="0" fontId="5" fillId="0" borderId="264" xfId="0" applyFont="1" applyFill="1" applyBorder="1" applyAlignment="1">
      <alignment vertical="center"/>
    </xf>
    <xf numFmtId="0" fontId="5" fillId="0" borderId="265" xfId="0" applyFont="1" applyFill="1" applyBorder="1" applyAlignment="1">
      <alignment horizontal="center" vertical="center" textRotation="90" wrapText="1"/>
    </xf>
    <xf numFmtId="0" fontId="4" fillId="0" borderId="262" xfId="0" applyFont="1" applyFill="1" applyBorder="1" applyAlignment="1">
      <alignment horizontal="center" vertical="center" textRotation="90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26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6" fillId="0" borderId="26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textRotation="90" wrapText="1"/>
    </xf>
    <xf numFmtId="0" fontId="5" fillId="0" borderId="17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267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265" xfId="0" applyFont="1" applyFill="1" applyBorder="1" applyAlignment="1">
      <alignment horizontal="center" vertical="center"/>
    </xf>
    <xf numFmtId="0" fontId="5" fillId="0" borderId="175" xfId="0" applyFont="1" applyFill="1" applyBorder="1" applyAlignment="1">
      <alignment horizontal="center" vertical="center"/>
    </xf>
    <xf numFmtId="0" fontId="5" fillId="0" borderId="183" xfId="0" applyFont="1" applyFill="1" applyBorder="1" applyAlignment="1">
      <alignment horizontal="center" vertical="center"/>
    </xf>
    <xf numFmtId="0" fontId="5" fillId="0" borderId="269" xfId="0" applyFont="1" applyFill="1" applyBorder="1" applyAlignment="1">
      <alignment horizontal="center" vertical="center"/>
    </xf>
    <xf numFmtId="0" fontId="7" fillId="0" borderId="181" xfId="0" applyFont="1" applyFill="1" applyBorder="1" applyAlignment="1" applyProtection="1">
      <alignment horizontal="center" vertical="center"/>
      <protection/>
    </xf>
    <xf numFmtId="0" fontId="7" fillId="0" borderId="182" xfId="0" applyFont="1" applyFill="1" applyBorder="1" applyAlignment="1" applyProtection="1">
      <alignment horizontal="center" vertical="center"/>
      <protection/>
    </xf>
    <xf numFmtId="0" fontId="7" fillId="0" borderId="182" xfId="0" applyFont="1" applyFill="1" applyBorder="1" applyAlignment="1" applyProtection="1">
      <alignment horizontal="center" vertical="center" wrapText="1"/>
      <protection/>
    </xf>
    <xf numFmtId="0" fontId="7" fillId="0" borderId="182" xfId="50" applyFont="1" applyFill="1" applyBorder="1" applyAlignment="1" applyProtection="1">
      <alignment horizontal="center" vertical="center" wrapText="1"/>
      <protection/>
    </xf>
    <xf numFmtId="0" fontId="7" fillId="0" borderId="184" xfId="5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24" xfId="50" applyFont="1" applyFill="1" applyBorder="1" applyAlignment="1">
      <alignment horizontal="center" vertical="center"/>
      <protection/>
    </xf>
    <xf numFmtId="49" fontId="5" fillId="0" borderId="176" xfId="0" applyNumberFormat="1" applyFont="1" applyFill="1" applyBorder="1" applyAlignment="1">
      <alignment horizontal="center" vertical="center" wrapText="1"/>
    </xf>
    <xf numFmtId="49" fontId="5" fillId="0" borderId="262" xfId="0" applyNumberFormat="1" applyFont="1" applyFill="1" applyBorder="1" applyAlignment="1">
      <alignment horizontal="center" vertical="center" wrapText="1"/>
    </xf>
    <xf numFmtId="0" fontId="4" fillId="0" borderId="262" xfId="0" applyFont="1" applyFill="1" applyBorder="1" applyAlignment="1">
      <alignment horizontal="center" vertical="center"/>
    </xf>
    <xf numFmtId="0" fontId="4" fillId="0" borderId="175" xfId="0" applyFont="1" applyFill="1" applyBorder="1" applyAlignment="1">
      <alignment horizontal="center" vertical="center"/>
    </xf>
    <xf numFmtId="49" fontId="5" fillId="0" borderId="112" xfId="0" applyNumberFormat="1" applyFont="1" applyFill="1" applyBorder="1" applyAlignment="1">
      <alignment horizontal="left" vertical="center"/>
    </xf>
    <xf numFmtId="0" fontId="8" fillId="0" borderId="113" xfId="0" applyFont="1" applyFill="1" applyBorder="1" applyAlignment="1">
      <alignment horizontal="left" vertical="center"/>
    </xf>
    <xf numFmtId="49" fontId="5" fillId="0" borderId="175" xfId="0" applyNumberFormat="1" applyFont="1" applyFill="1" applyBorder="1" applyAlignment="1">
      <alignment horizontal="center" vertical="center" wrapText="1"/>
    </xf>
    <xf numFmtId="49" fontId="5" fillId="0" borderId="119" xfId="0" applyNumberFormat="1" applyFont="1" applyFill="1" applyBorder="1" applyAlignment="1">
      <alignment horizontal="left" vertical="center"/>
    </xf>
    <xf numFmtId="0" fontId="5" fillId="0" borderId="119" xfId="0" applyFont="1" applyFill="1" applyBorder="1" applyAlignment="1">
      <alignment horizontal="left" vertical="center"/>
    </xf>
    <xf numFmtId="49" fontId="5" fillId="0" borderId="262" xfId="0" applyNumberFormat="1" applyFont="1" applyFill="1" applyBorder="1" applyAlignment="1">
      <alignment horizontal="center" vertical="center"/>
    </xf>
    <xf numFmtId="49" fontId="5" fillId="0" borderId="175" xfId="0" applyNumberFormat="1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270" xfId="0" applyNumberFormat="1" applyFont="1" applyFill="1" applyBorder="1" applyAlignment="1">
      <alignment horizontal="center" vertical="center"/>
    </xf>
    <xf numFmtId="49" fontId="7" fillId="0" borderId="271" xfId="0" applyNumberFormat="1" applyFont="1" applyFill="1" applyBorder="1" applyAlignment="1">
      <alignment horizontal="center" vertical="center"/>
    </xf>
    <xf numFmtId="49" fontId="7" fillId="0" borderId="137" xfId="0" applyNumberFormat="1" applyFont="1" applyFill="1" applyBorder="1" applyAlignment="1">
      <alignment horizontal="center" vertical="center"/>
    </xf>
    <xf numFmtId="0" fontId="5" fillId="0" borderId="262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 applyProtection="1">
      <alignment horizontal="center" vertical="center" wrapText="1"/>
      <protection locked="0"/>
    </xf>
    <xf numFmtId="0" fontId="6" fillId="0" borderId="143" xfId="0" applyFont="1" applyFill="1" applyBorder="1" applyAlignment="1">
      <alignment horizontal="center" vertical="center" wrapText="1"/>
    </xf>
    <xf numFmtId="0" fontId="6" fillId="0" borderId="177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24" xfId="0" applyNumberFormat="1" applyFont="1" applyFill="1" applyBorder="1" applyAlignment="1">
      <alignment horizontal="right" vertical="center"/>
    </xf>
    <xf numFmtId="177" fontId="8" fillId="0" borderId="172" xfId="0" applyNumberFormat="1" applyFont="1" applyFill="1" applyBorder="1" applyAlignment="1">
      <alignment horizontal="right" vertical="center"/>
    </xf>
    <xf numFmtId="177" fontId="8" fillId="0" borderId="272" xfId="0" applyNumberFormat="1" applyFont="1" applyFill="1" applyBorder="1" applyAlignment="1">
      <alignment horizontal="right" vertical="center"/>
    </xf>
    <xf numFmtId="177" fontId="8" fillId="0" borderId="250" xfId="0" applyNumberFormat="1" applyFont="1" applyFill="1" applyBorder="1" applyAlignment="1">
      <alignment horizontal="right" vertical="center"/>
    </xf>
    <xf numFmtId="177" fontId="8" fillId="0" borderId="18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wrapText="1"/>
    </xf>
    <xf numFmtId="177" fontId="5" fillId="0" borderId="250" xfId="0" applyNumberFormat="1" applyFont="1" applyFill="1" applyBorder="1" applyAlignment="1">
      <alignment horizontal="right" vertical="center"/>
    </xf>
    <xf numFmtId="177" fontId="5" fillId="0" borderId="188" xfId="0" applyNumberFormat="1" applyFont="1" applyFill="1" applyBorder="1" applyAlignment="1">
      <alignment horizontal="right" vertical="center"/>
    </xf>
    <xf numFmtId="0" fontId="8" fillId="0" borderId="273" xfId="0" applyFont="1" applyFill="1" applyBorder="1" applyAlignment="1">
      <alignment horizontal="center" vertical="center"/>
    </xf>
    <xf numFmtId="0" fontId="8" fillId="0" borderId="274" xfId="0" applyFont="1" applyFill="1" applyBorder="1" applyAlignment="1">
      <alignment horizontal="center" vertical="center"/>
    </xf>
    <xf numFmtId="0" fontId="8" fillId="0" borderId="27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177" fontId="4" fillId="0" borderId="172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276" xfId="0" applyFont="1" applyFill="1" applyBorder="1" applyAlignment="1">
      <alignment horizontal="center" vertical="center"/>
    </xf>
    <xf numFmtId="0" fontId="4" fillId="0" borderId="246" xfId="0" applyFont="1" applyFill="1" applyBorder="1" applyAlignment="1">
      <alignment horizontal="center" vertical="center"/>
    </xf>
    <xf numFmtId="0" fontId="4" fillId="0" borderId="249" xfId="0" applyFont="1" applyFill="1" applyBorder="1" applyAlignment="1">
      <alignment horizontal="center" vertical="center"/>
    </xf>
    <xf numFmtId="0" fontId="8" fillId="0" borderId="248" xfId="0" applyFont="1" applyFill="1" applyBorder="1" applyAlignment="1">
      <alignment horizontal="center" vertical="center" wrapText="1"/>
    </xf>
    <xf numFmtId="0" fontId="8" fillId="0" borderId="247" xfId="0" applyFont="1" applyFill="1" applyBorder="1" applyAlignment="1">
      <alignment horizontal="center" vertical="center" wrapText="1"/>
    </xf>
    <xf numFmtId="0" fontId="5" fillId="0" borderId="182" xfId="0" applyFont="1" applyFill="1" applyBorder="1" applyAlignment="1">
      <alignment horizontal="center" vertical="center"/>
    </xf>
    <xf numFmtId="0" fontId="5" fillId="0" borderId="184" xfId="0" applyFont="1" applyFill="1" applyBorder="1" applyAlignment="1">
      <alignment horizontal="center" vertical="center"/>
    </xf>
    <xf numFmtId="0" fontId="4" fillId="0" borderId="24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177" fontId="8" fillId="0" borderId="91" xfId="0" applyNumberFormat="1" applyFont="1" applyFill="1" applyBorder="1" applyAlignment="1">
      <alignment horizontal="right" vertical="center"/>
    </xf>
    <xf numFmtId="0" fontId="8" fillId="0" borderId="182" xfId="0" applyFont="1" applyFill="1" applyBorder="1" applyAlignment="1">
      <alignment horizontal="center" vertical="center" textRotation="90" wrapText="1"/>
    </xf>
    <xf numFmtId="0" fontId="8" fillId="0" borderId="183" xfId="0" applyFont="1" applyFill="1" applyBorder="1" applyAlignment="1">
      <alignment horizontal="center" vertical="center" textRotation="90" wrapText="1"/>
    </xf>
    <xf numFmtId="0" fontId="8" fillId="0" borderId="277" xfId="0" applyFont="1" applyFill="1" applyBorder="1" applyAlignment="1">
      <alignment horizontal="center" vertical="center" textRotation="90" wrapText="1"/>
    </xf>
    <xf numFmtId="0" fontId="8" fillId="0" borderId="269" xfId="0" applyFont="1" applyFill="1" applyBorder="1" applyAlignment="1">
      <alignment horizontal="center" vertical="center" textRotation="90" wrapText="1"/>
    </xf>
    <xf numFmtId="0" fontId="8" fillId="0" borderId="91" xfId="0" applyFont="1" applyFill="1" applyBorder="1" applyAlignment="1">
      <alignment horizontal="center" vertical="center"/>
    </xf>
    <xf numFmtId="0" fontId="8" fillId="0" borderId="183" xfId="0" applyFont="1" applyFill="1" applyBorder="1" applyAlignment="1">
      <alignment horizontal="center" vertical="center" textRotation="90"/>
    </xf>
    <xf numFmtId="0" fontId="8" fillId="0" borderId="277" xfId="0" applyFont="1" applyFill="1" applyBorder="1" applyAlignment="1">
      <alignment horizontal="center" vertical="center" textRotation="90"/>
    </xf>
    <xf numFmtId="0" fontId="8" fillId="0" borderId="269" xfId="0" applyFont="1" applyFill="1" applyBorder="1" applyAlignment="1">
      <alignment horizontal="center" vertical="center" textRotation="90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24" xfId="0" applyNumberFormat="1" applyFont="1" applyFill="1" applyBorder="1" applyAlignment="1">
      <alignment horizontal="right" vertical="center"/>
    </xf>
    <xf numFmtId="177" fontId="6" fillId="0" borderId="172" xfId="0" applyNumberFormat="1" applyFont="1" applyFill="1" applyBorder="1" applyAlignment="1">
      <alignment horizontal="right" vertical="center"/>
    </xf>
    <xf numFmtId="177" fontId="6" fillId="0" borderId="272" xfId="0" applyNumberFormat="1" applyFont="1" applyFill="1" applyBorder="1" applyAlignment="1">
      <alignment horizontal="right" vertical="center"/>
    </xf>
    <xf numFmtId="0" fontId="5" fillId="0" borderId="278" xfId="0" applyFont="1" applyFill="1" applyBorder="1" applyAlignment="1">
      <alignment horizontal="center" vertical="center"/>
    </xf>
    <xf numFmtId="177" fontId="8" fillId="0" borderId="128" xfId="0" applyNumberFormat="1" applyFont="1" applyFill="1" applyBorder="1" applyAlignment="1">
      <alignment horizontal="right" vertical="center"/>
    </xf>
    <xf numFmtId="0" fontId="8" fillId="0" borderId="181" xfId="0" applyFont="1" applyFill="1" applyBorder="1" applyAlignment="1">
      <alignment horizontal="center" vertical="center" wrapText="1"/>
    </xf>
    <xf numFmtId="0" fontId="8" fillId="0" borderId="143" xfId="0" applyFont="1" applyFill="1" applyBorder="1" applyAlignment="1">
      <alignment horizontal="center" vertical="center" wrapText="1"/>
    </xf>
    <xf numFmtId="0" fontId="8" fillId="0" borderId="181" xfId="0" applyFont="1" applyFill="1" applyBorder="1" applyAlignment="1">
      <alignment horizontal="center" vertical="center"/>
    </xf>
    <xf numFmtId="0" fontId="8" fillId="0" borderId="143" xfId="0" applyFont="1" applyFill="1" applyBorder="1" applyAlignment="1">
      <alignment horizontal="center" vertical="center"/>
    </xf>
    <xf numFmtId="0" fontId="8" fillId="0" borderId="182" xfId="0" applyFont="1" applyFill="1" applyBorder="1" applyAlignment="1">
      <alignment horizontal="center" vertical="center"/>
    </xf>
    <xf numFmtId="0" fontId="8" fillId="0" borderId="18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77" xfId="0" applyFont="1" applyFill="1" applyBorder="1" applyAlignment="1">
      <alignment horizontal="center" vertical="center"/>
    </xf>
    <xf numFmtId="0" fontId="7" fillId="0" borderId="178" xfId="0" applyFont="1" applyFill="1" applyBorder="1" applyAlignment="1">
      <alignment horizontal="center" vertical="center"/>
    </xf>
    <xf numFmtId="49" fontId="6" fillId="0" borderId="276" xfId="0" applyNumberFormat="1" applyFont="1" applyFill="1" applyBorder="1" applyAlignment="1">
      <alignment horizontal="center" vertical="center"/>
    </xf>
    <xf numFmtId="49" fontId="6" fillId="0" borderId="246" xfId="0" applyNumberFormat="1" applyFont="1" applyFill="1" applyBorder="1" applyAlignment="1">
      <alignment horizontal="center" vertical="center"/>
    </xf>
    <xf numFmtId="49" fontId="6" fillId="0" borderId="248" xfId="0" applyNumberFormat="1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/>
    </xf>
    <xf numFmtId="177" fontId="4" fillId="0" borderId="97" xfId="0" applyNumberFormat="1" applyFont="1" applyFill="1" applyBorder="1" applyAlignment="1">
      <alignment horizontal="center" vertical="center" wrapText="1"/>
    </xf>
    <xf numFmtId="177" fontId="4" fillId="0" borderId="38" xfId="0" applyNumberFormat="1" applyFont="1" applyFill="1" applyBorder="1" applyAlignment="1">
      <alignment horizontal="center" vertical="center" wrapText="1"/>
    </xf>
    <xf numFmtId="177" fontId="4" fillId="0" borderId="91" xfId="0" applyNumberFormat="1" applyFont="1" applyFill="1" applyBorder="1" applyAlignment="1">
      <alignment horizontal="center" vertical="center" wrapText="1"/>
    </xf>
    <xf numFmtId="177" fontId="4" fillId="0" borderId="250" xfId="0" applyNumberFormat="1" applyFont="1" applyFill="1" applyBorder="1" applyAlignment="1">
      <alignment horizontal="center" vertical="center" wrapText="1"/>
    </xf>
    <xf numFmtId="177" fontId="4" fillId="0" borderId="97" xfId="0" applyNumberFormat="1" applyFont="1" applyFill="1" applyBorder="1" applyAlignment="1">
      <alignment horizontal="center" vertical="center"/>
    </xf>
    <xf numFmtId="177" fontId="4" fillId="0" borderId="38" xfId="0" applyNumberFormat="1" applyFont="1" applyFill="1" applyBorder="1" applyAlignment="1">
      <alignment horizontal="center" vertical="center"/>
    </xf>
    <xf numFmtId="177" fontId="4" fillId="0" borderId="91" xfId="0" applyNumberFormat="1" applyFont="1" applyFill="1" applyBorder="1" applyAlignment="1">
      <alignment horizontal="center" vertical="center"/>
    </xf>
    <xf numFmtId="49" fontId="8" fillId="0" borderId="176" xfId="0" applyNumberFormat="1" applyFont="1" applyFill="1" applyBorder="1" applyAlignment="1">
      <alignment horizontal="center" vertical="center" wrapText="1"/>
    </xf>
    <xf numFmtId="0" fontId="0" fillId="0" borderId="262" xfId="0" applyFill="1" applyBorder="1" applyAlignment="1">
      <alignment horizontal="center" vertical="center" wrapText="1"/>
    </xf>
    <xf numFmtId="0" fontId="0" fillId="0" borderId="175" xfId="0" applyFill="1" applyBorder="1" applyAlignment="1">
      <alignment horizontal="center" vertical="center" wrapText="1"/>
    </xf>
    <xf numFmtId="49" fontId="8" fillId="0" borderId="262" xfId="0" applyNumberFormat="1" applyFont="1" applyFill="1" applyBorder="1" applyAlignment="1">
      <alignment horizontal="center" vertical="center" wrapText="1"/>
    </xf>
    <xf numFmtId="0" fontId="8" fillId="0" borderId="262" xfId="0" applyFont="1" applyFill="1" applyBorder="1" applyAlignment="1">
      <alignment horizontal="center" vertical="center" wrapText="1"/>
    </xf>
    <xf numFmtId="0" fontId="8" fillId="0" borderId="175" xfId="0" applyFont="1" applyFill="1" applyBorder="1" applyAlignment="1">
      <alignment horizontal="center" vertical="center" wrapText="1"/>
    </xf>
    <xf numFmtId="0" fontId="4" fillId="0" borderId="262" xfId="0" applyFont="1" applyFill="1" applyBorder="1" applyAlignment="1">
      <alignment horizontal="center" vertical="center" wrapText="1"/>
    </xf>
    <xf numFmtId="0" fontId="4" fillId="0" borderId="175" xfId="0" applyFont="1" applyFill="1" applyBorder="1" applyAlignment="1">
      <alignment horizontal="center" vertical="center" wrapText="1"/>
    </xf>
    <xf numFmtId="177" fontId="8" fillId="0" borderId="119" xfId="0" applyNumberFormat="1" applyFont="1" applyFill="1" applyBorder="1" applyAlignment="1">
      <alignment horizontal="left" vertical="center" wrapText="1"/>
    </xf>
    <xf numFmtId="0" fontId="8" fillId="0" borderId="119" xfId="0" applyFont="1" applyFill="1" applyBorder="1" applyAlignment="1">
      <alignment horizontal="left" vertical="center"/>
    </xf>
    <xf numFmtId="0" fontId="8" fillId="0" borderId="112" xfId="0" applyFont="1" applyFill="1" applyBorder="1" applyAlignment="1">
      <alignment horizontal="left" vertical="center"/>
    </xf>
    <xf numFmtId="0" fontId="8" fillId="0" borderId="114" xfId="0" applyFont="1" applyFill="1" applyBorder="1" applyAlignment="1">
      <alignment horizontal="left" vertical="center"/>
    </xf>
    <xf numFmtId="177" fontId="8" fillId="0" borderId="112" xfId="0" applyNumberFormat="1" applyFont="1" applyFill="1" applyBorder="1" applyAlignment="1">
      <alignment horizontal="left" vertical="center" wrapText="1"/>
    </xf>
    <xf numFmtId="177" fontId="8" fillId="0" borderId="114" xfId="0" applyNumberFormat="1" applyFont="1" applyFill="1" applyBorder="1" applyAlignment="1">
      <alignment horizontal="left" vertical="center" wrapText="1"/>
    </xf>
    <xf numFmtId="49" fontId="8" fillId="0" borderId="17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5" fillId="0" borderId="279" xfId="0" applyNumberFormat="1" applyFont="1" applyFill="1" applyBorder="1" applyAlignment="1">
      <alignment horizontal="center" vertical="center" wrapText="1"/>
    </xf>
    <xf numFmtId="49" fontId="5" fillId="0" borderId="280" xfId="0" applyNumberFormat="1" applyFont="1" applyFill="1" applyBorder="1" applyAlignment="1">
      <alignment horizontal="center" vertical="center" wrapText="1"/>
    </xf>
    <xf numFmtId="49" fontId="5" fillId="0" borderId="281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127" xfId="0" applyNumberFormat="1" applyFont="1" applyFill="1" applyBorder="1" applyAlignment="1">
      <alignment horizontal="center" vertical="center" wrapText="1"/>
    </xf>
    <xf numFmtId="0" fontId="8" fillId="0" borderId="127" xfId="0" applyFont="1" applyFill="1" applyBorder="1" applyAlignment="1">
      <alignment vertical="center"/>
    </xf>
    <xf numFmtId="0" fontId="4" fillId="0" borderId="250" xfId="0" applyFont="1" applyFill="1" applyBorder="1" applyAlignment="1">
      <alignment vertical="center"/>
    </xf>
    <xf numFmtId="0" fontId="8" fillId="0" borderId="278" xfId="0" applyFont="1" applyFill="1" applyBorder="1" applyAlignment="1">
      <alignment horizontal="center" vertical="center" wrapText="1"/>
    </xf>
    <xf numFmtId="0" fontId="8" fillId="0" borderId="269" xfId="0" applyFont="1" applyFill="1" applyBorder="1" applyAlignment="1">
      <alignment horizontal="center" vertical="center" wrapText="1"/>
    </xf>
    <xf numFmtId="0" fontId="8" fillId="0" borderId="268" xfId="0" applyFont="1" applyFill="1" applyBorder="1" applyAlignment="1">
      <alignment horizontal="center" vertical="center" textRotation="90"/>
    </xf>
    <xf numFmtId="0" fontId="4" fillId="0" borderId="128" xfId="0" applyFont="1" applyFill="1" applyBorder="1" applyAlignment="1">
      <alignment horizontal="center" vertical="center" textRotation="90"/>
    </xf>
    <xf numFmtId="0" fontId="4" fillId="0" borderId="114" xfId="0" applyFont="1" applyFill="1" applyBorder="1" applyAlignment="1">
      <alignment horizontal="center" vertical="center" wrapText="1"/>
    </xf>
    <xf numFmtId="0" fontId="8" fillId="0" borderId="143" xfId="0" applyFont="1" applyFill="1" applyBorder="1" applyAlignment="1">
      <alignment horizontal="center" vertical="center" textRotation="90" shrinkToFit="1"/>
    </xf>
    <xf numFmtId="0" fontId="4" fillId="0" borderId="143" xfId="0" applyFont="1" applyFill="1" applyBorder="1" applyAlignment="1">
      <alignment horizontal="center" vertical="center" textRotation="90" shrinkToFit="1"/>
    </xf>
    <xf numFmtId="0" fontId="8" fillId="0" borderId="143" xfId="0" applyFont="1" applyFill="1" applyBorder="1" applyAlignment="1">
      <alignment horizontal="center" vertical="center" textRotation="90"/>
    </xf>
    <xf numFmtId="0" fontId="4" fillId="0" borderId="143" xfId="0" applyFont="1" applyFill="1" applyBorder="1" applyAlignment="1">
      <alignment horizontal="center" vertical="center" textRotation="90"/>
    </xf>
    <xf numFmtId="0" fontId="4" fillId="0" borderId="177" xfId="0" applyFont="1" applyFill="1" applyBorder="1" applyAlignment="1">
      <alignment horizontal="center" vertical="center" textRotation="90"/>
    </xf>
    <xf numFmtId="0" fontId="6" fillId="0" borderId="240" xfId="0" applyFont="1" applyFill="1" applyBorder="1" applyAlignment="1">
      <alignment vertical="center"/>
    </xf>
    <xf numFmtId="0" fontId="5" fillId="0" borderId="181" xfId="0" applyFont="1" applyFill="1" applyBorder="1" applyAlignment="1">
      <alignment horizontal="center" vertical="center"/>
    </xf>
    <xf numFmtId="0" fontId="6" fillId="0" borderId="182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76" xfId="0" applyFont="1" applyFill="1" applyBorder="1" applyAlignment="1">
      <alignment horizontal="center" vertical="center" textRotation="90" shrinkToFit="1"/>
    </xf>
    <xf numFmtId="0" fontId="5" fillId="0" borderId="262" xfId="0" applyFont="1" applyFill="1" applyBorder="1" applyAlignment="1">
      <alignment horizontal="center" vertical="center" textRotation="90" shrinkToFit="1"/>
    </xf>
    <xf numFmtId="0" fontId="5" fillId="0" borderId="175" xfId="0" applyFont="1" applyFill="1" applyBorder="1" applyAlignment="1">
      <alignment horizontal="center" vertical="center" textRotation="90" shrinkToFit="1"/>
    </xf>
    <xf numFmtId="0" fontId="5" fillId="0" borderId="176" xfId="0" applyFont="1" applyFill="1" applyBorder="1" applyAlignment="1">
      <alignment horizontal="center" vertical="center" textRotation="90"/>
    </xf>
    <xf numFmtId="0" fontId="6" fillId="0" borderId="262" xfId="0" applyFont="1" applyFill="1" applyBorder="1" applyAlignment="1">
      <alignment horizontal="center" vertical="center" textRotation="90"/>
    </xf>
    <xf numFmtId="176" fontId="6" fillId="0" borderId="176" xfId="0" applyNumberFormat="1" applyFont="1" applyFill="1" applyBorder="1" applyAlignment="1">
      <alignment horizontal="center" vertical="center" textRotation="90" wrapText="1"/>
    </xf>
    <xf numFmtId="0" fontId="6" fillId="0" borderId="262" xfId="0" applyFont="1" applyFill="1" applyBorder="1" applyAlignment="1">
      <alignment textRotation="90"/>
    </xf>
    <xf numFmtId="0" fontId="6" fillId="0" borderId="175" xfId="0" applyFont="1" applyFill="1" applyBorder="1" applyAlignment="1">
      <alignment textRotation="90"/>
    </xf>
    <xf numFmtId="176" fontId="6" fillId="0" borderId="282" xfId="0" applyNumberFormat="1" applyFont="1" applyFill="1" applyBorder="1" applyAlignment="1">
      <alignment vertical="center"/>
    </xf>
    <xf numFmtId="176" fontId="6" fillId="0" borderId="283" xfId="0" applyNumberFormat="1" applyFont="1" applyFill="1" applyBorder="1" applyAlignment="1">
      <alignment vertical="center"/>
    </xf>
    <xf numFmtId="176" fontId="6" fillId="0" borderId="284" xfId="0" applyNumberFormat="1" applyFont="1" applyFill="1" applyBorder="1" applyAlignment="1">
      <alignment vertical="center"/>
    </xf>
    <xf numFmtId="176" fontId="6" fillId="0" borderId="285" xfId="0" applyNumberFormat="1" applyFont="1" applyFill="1" applyBorder="1" applyAlignment="1">
      <alignment vertical="center"/>
    </xf>
    <xf numFmtId="0" fontId="6" fillId="0" borderId="286" xfId="0" applyFont="1" applyFill="1" applyBorder="1" applyAlignment="1">
      <alignment vertical="center"/>
    </xf>
    <xf numFmtId="0" fontId="6" fillId="0" borderId="287" xfId="0" applyFont="1" applyFill="1" applyBorder="1" applyAlignment="1">
      <alignment vertical="center"/>
    </xf>
    <xf numFmtId="0" fontId="6" fillId="0" borderId="176" xfId="0" applyFont="1" applyFill="1" applyBorder="1" applyAlignment="1">
      <alignment horizontal="center" vertical="center" textRotation="90"/>
    </xf>
    <xf numFmtId="0" fontId="6" fillId="0" borderId="175" xfId="0" applyFont="1" applyFill="1" applyBorder="1" applyAlignment="1">
      <alignment horizontal="center" vertical="center" textRotation="90"/>
    </xf>
    <xf numFmtId="176" fontId="5" fillId="0" borderId="279" xfId="0" applyNumberFormat="1" applyFont="1" applyFill="1" applyBorder="1" applyAlignment="1">
      <alignment vertical="center"/>
    </xf>
    <xf numFmtId="0" fontId="5" fillId="0" borderId="281" xfId="0" applyFont="1" applyFill="1" applyBorder="1" applyAlignment="1">
      <alignment vertical="center"/>
    </xf>
    <xf numFmtId="0" fontId="6" fillId="0" borderId="24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110" xfId="0" applyNumberFormat="1" applyFont="1" applyFill="1" applyBorder="1" applyAlignment="1">
      <alignment horizontal="center" vertical="center" wrapText="1"/>
    </xf>
    <xf numFmtId="0" fontId="10" fillId="0" borderId="110" xfId="0" applyFont="1" applyFill="1" applyBorder="1" applyAlignment="1">
      <alignment vertical="center"/>
    </xf>
    <xf numFmtId="176" fontId="5" fillId="0" borderId="288" xfId="0" applyNumberFormat="1" applyFont="1" applyFill="1" applyBorder="1" applyAlignment="1">
      <alignment horizontal="center" vertical="center"/>
    </xf>
    <xf numFmtId="0" fontId="6" fillId="0" borderId="274" xfId="0" applyFont="1" applyFill="1" applyBorder="1" applyAlignment="1">
      <alignment vertical="center"/>
    </xf>
    <xf numFmtId="0" fontId="6" fillId="0" borderId="248" xfId="0" applyFont="1" applyFill="1" applyBorder="1" applyAlignment="1">
      <alignment vertical="center"/>
    </xf>
    <xf numFmtId="0" fontId="6" fillId="0" borderId="119" xfId="0" applyFont="1" applyFill="1" applyBorder="1" applyAlignment="1">
      <alignment vertical="center"/>
    </xf>
    <xf numFmtId="176" fontId="5" fillId="0" borderId="182" xfId="0" applyNumberFormat="1" applyFont="1" applyFill="1" applyBorder="1" applyAlignment="1">
      <alignment horizontal="center" vertical="center" wrapText="1"/>
    </xf>
    <xf numFmtId="176" fontId="5" fillId="0" borderId="182" xfId="0" applyNumberFormat="1" applyFont="1" applyFill="1" applyBorder="1" applyAlignment="1">
      <alignment horizontal="center" vertical="center"/>
    </xf>
    <xf numFmtId="176" fontId="5" fillId="0" borderId="269" xfId="0" applyNumberFormat="1" applyFont="1" applyFill="1" applyBorder="1" applyAlignment="1">
      <alignment horizontal="center" vertical="center" wrapText="1"/>
    </xf>
    <xf numFmtId="176" fontId="5" fillId="0" borderId="183" xfId="0" applyNumberFormat="1" applyFont="1" applyFill="1" applyBorder="1" applyAlignment="1">
      <alignment horizontal="center" vertical="center"/>
    </xf>
    <xf numFmtId="176" fontId="5" fillId="0" borderId="289" xfId="0" applyNumberFormat="1" applyFont="1" applyFill="1" applyBorder="1" applyAlignment="1">
      <alignment horizontal="center" vertical="center"/>
    </xf>
    <xf numFmtId="176" fontId="5" fillId="0" borderId="184" xfId="0" applyNumberFormat="1" applyFont="1" applyFill="1" applyBorder="1" applyAlignment="1">
      <alignment horizontal="center" vertical="center"/>
    </xf>
    <xf numFmtId="0" fontId="6" fillId="0" borderId="275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49" fontId="5" fillId="0" borderId="183" xfId="0" applyNumberFormat="1" applyFont="1" applyFill="1" applyBorder="1" applyAlignment="1">
      <alignment horizontal="center" vertical="center"/>
    </xf>
    <xf numFmtId="49" fontId="5" fillId="0" borderId="277" xfId="0" applyNumberFormat="1" applyFont="1" applyFill="1" applyBorder="1" applyAlignment="1">
      <alignment horizontal="center" vertical="center"/>
    </xf>
    <xf numFmtId="49" fontId="5" fillId="0" borderId="290" xfId="0" applyNumberFormat="1" applyFont="1" applyFill="1" applyBorder="1" applyAlignment="1">
      <alignment horizontal="center" vertical="center"/>
    </xf>
    <xf numFmtId="49" fontId="5" fillId="0" borderId="269" xfId="0" applyNumberFormat="1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left" vertical="center"/>
    </xf>
    <xf numFmtId="49" fontId="5" fillId="0" borderId="182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31"/>
  <sheetViews>
    <sheetView view="pageBreakPreview" zoomScale="80" zoomScaleNormal="80" zoomScaleSheetLayoutView="80" zoomScalePageLayoutView="0" workbookViewId="0" topLeftCell="A1">
      <pane ySplit="3" topLeftCell="A16" activePane="bottomLeft" state="frozen"/>
      <selection pane="topLeft" activeCell="A1" sqref="A1"/>
      <selection pane="bottomLeft" activeCell="D20" sqref="D19:D20"/>
    </sheetView>
  </sheetViews>
  <sheetFormatPr defaultColWidth="9.00390625" defaultRowHeight="12.75"/>
  <cols>
    <col min="1" max="1" width="6.625" style="353" customWidth="1"/>
    <col min="2" max="2" width="43.00390625" style="353" customWidth="1"/>
    <col min="3" max="11" width="14.25390625" style="353" customWidth="1"/>
    <col min="12" max="12" width="12.375" style="353" customWidth="1"/>
    <col min="13" max="16384" width="9.125" style="353" customWidth="1"/>
  </cols>
  <sheetData>
    <row r="1" spans="1:11" ht="73.5" customHeight="1" thickBot="1">
      <c r="A1" s="516" t="s">
        <v>321</v>
      </c>
      <c r="B1" s="517"/>
      <c r="C1" s="517"/>
      <c r="D1" s="517"/>
      <c r="E1" s="517"/>
      <c r="F1" s="517"/>
      <c r="G1" s="517"/>
      <c r="H1" s="517"/>
      <c r="I1" s="517"/>
      <c r="J1" s="517"/>
      <c r="K1" s="284" t="s">
        <v>228</v>
      </c>
    </row>
    <row r="2" spans="1:11" ht="39.75" customHeight="1">
      <c r="A2" s="662" t="s">
        <v>131</v>
      </c>
      <c r="B2" s="663"/>
      <c r="C2" s="430" t="s">
        <v>135</v>
      </c>
      <c r="D2" s="430" t="s">
        <v>136</v>
      </c>
      <c r="E2" s="430" t="s">
        <v>133</v>
      </c>
      <c r="F2" s="430" t="s">
        <v>325</v>
      </c>
      <c r="G2" s="430" t="s">
        <v>133</v>
      </c>
      <c r="H2" s="430" t="s">
        <v>163</v>
      </c>
      <c r="I2" s="430" t="s">
        <v>132</v>
      </c>
      <c r="J2" s="430" t="s">
        <v>134</v>
      </c>
      <c r="K2" s="579" t="s">
        <v>111</v>
      </c>
    </row>
    <row r="3" spans="1:11" ht="26.25" customHeight="1">
      <c r="A3" s="665" t="s">
        <v>112</v>
      </c>
      <c r="B3" s="666"/>
      <c r="C3" s="354">
        <v>9008</v>
      </c>
      <c r="D3" s="355">
        <v>9009</v>
      </c>
      <c r="E3" s="354">
        <v>9010</v>
      </c>
      <c r="F3" s="356" t="s">
        <v>242</v>
      </c>
      <c r="G3" s="356" t="s">
        <v>247</v>
      </c>
      <c r="H3" s="354">
        <v>9024</v>
      </c>
      <c r="I3" s="354">
        <v>9026</v>
      </c>
      <c r="J3" s="354">
        <v>9043</v>
      </c>
      <c r="K3" s="664"/>
    </row>
    <row r="4" spans="1:11" ht="21" customHeight="1">
      <c r="A4" s="667" t="s">
        <v>113</v>
      </c>
      <c r="B4" s="357" t="s">
        <v>114</v>
      </c>
      <c r="C4" s="358"/>
      <c r="D4" s="358"/>
      <c r="E4" s="358"/>
      <c r="F4" s="358">
        <v>19500</v>
      </c>
      <c r="G4" s="358"/>
      <c r="H4" s="358"/>
      <c r="I4" s="358"/>
      <c r="J4" s="358"/>
      <c r="K4" s="478">
        <f aca="true" t="shared" si="0" ref="K4:K18">SUM(C4:J4)</f>
        <v>19500</v>
      </c>
    </row>
    <row r="5" spans="1:11" ht="21" customHeight="1">
      <c r="A5" s="668"/>
      <c r="B5" s="77" t="s">
        <v>115</v>
      </c>
      <c r="C5" s="76"/>
      <c r="D5" s="76"/>
      <c r="E5" s="76"/>
      <c r="F5" s="76">
        <v>2000</v>
      </c>
      <c r="G5" s="76"/>
      <c r="H5" s="76"/>
      <c r="I5" s="76"/>
      <c r="J5" s="76"/>
      <c r="K5" s="479">
        <f t="shared" si="0"/>
        <v>2000</v>
      </c>
    </row>
    <row r="6" spans="1:11" ht="21" customHeight="1">
      <c r="A6" s="668"/>
      <c r="B6" s="77" t="s">
        <v>137</v>
      </c>
      <c r="C6" s="76"/>
      <c r="D6" s="76"/>
      <c r="E6" s="76"/>
      <c r="F6" s="76">
        <v>1400</v>
      </c>
      <c r="G6" s="76"/>
      <c r="H6" s="76"/>
      <c r="I6" s="76"/>
      <c r="J6" s="76"/>
      <c r="K6" s="479">
        <f t="shared" si="0"/>
        <v>1400</v>
      </c>
    </row>
    <row r="7" spans="1:11" ht="21" customHeight="1">
      <c r="A7" s="668"/>
      <c r="B7" s="77" t="s">
        <v>116</v>
      </c>
      <c r="C7" s="76"/>
      <c r="D7" s="76"/>
      <c r="E7" s="76"/>
      <c r="F7" s="76">
        <v>1000</v>
      </c>
      <c r="G7" s="76"/>
      <c r="H7" s="76"/>
      <c r="I7" s="76"/>
      <c r="J7" s="76">
        <v>300</v>
      </c>
      <c r="K7" s="479">
        <f t="shared" si="0"/>
        <v>1300</v>
      </c>
    </row>
    <row r="8" spans="1:11" ht="21" customHeight="1">
      <c r="A8" s="668"/>
      <c r="B8" s="77" t="s">
        <v>117</v>
      </c>
      <c r="C8" s="76"/>
      <c r="D8" s="76"/>
      <c r="E8" s="76"/>
      <c r="F8" s="76"/>
      <c r="G8" s="76"/>
      <c r="H8" s="76"/>
      <c r="I8" s="76"/>
      <c r="J8" s="76"/>
      <c r="K8" s="479">
        <f t="shared" si="0"/>
        <v>0</v>
      </c>
    </row>
    <row r="9" spans="1:11" ht="21" customHeight="1">
      <c r="A9" s="668"/>
      <c r="B9" s="77" t="s">
        <v>118</v>
      </c>
      <c r="C9" s="76"/>
      <c r="D9" s="76"/>
      <c r="E9" s="76"/>
      <c r="F9" s="76">
        <v>200</v>
      </c>
      <c r="G9" s="76"/>
      <c r="H9" s="76"/>
      <c r="I9" s="76"/>
      <c r="J9" s="76"/>
      <c r="K9" s="479">
        <f t="shared" si="0"/>
        <v>200</v>
      </c>
    </row>
    <row r="10" spans="1:11" ht="20.25" customHeight="1">
      <c r="A10" s="668"/>
      <c r="B10" s="77" t="s">
        <v>327</v>
      </c>
      <c r="C10" s="76"/>
      <c r="D10" s="76"/>
      <c r="E10" s="76"/>
      <c r="F10" s="76">
        <v>10</v>
      </c>
      <c r="G10" s="76"/>
      <c r="H10" s="76"/>
      <c r="I10" s="76"/>
      <c r="J10" s="76"/>
      <c r="K10" s="479">
        <f t="shared" si="0"/>
        <v>10</v>
      </c>
    </row>
    <row r="11" spans="1:11" ht="21" customHeight="1">
      <c r="A11" s="668"/>
      <c r="B11" s="77" t="s">
        <v>119</v>
      </c>
      <c r="C11" s="76"/>
      <c r="D11" s="76">
        <v>140</v>
      </c>
      <c r="E11" s="76"/>
      <c r="F11" s="76">
        <v>5000</v>
      </c>
      <c r="G11" s="76"/>
      <c r="H11" s="76">
        <v>20</v>
      </c>
      <c r="I11" s="76">
        <v>4400</v>
      </c>
      <c r="J11" s="76">
        <v>200</v>
      </c>
      <c r="K11" s="479">
        <f t="shared" si="0"/>
        <v>9760</v>
      </c>
    </row>
    <row r="12" spans="1:11" ht="21" customHeight="1">
      <c r="A12" s="668"/>
      <c r="B12" s="77" t="s">
        <v>138</v>
      </c>
      <c r="C12" s="76"/>
      <c r="D12" s="76"/>
      <c r="E12" s="76"/>
      <c r="F12" s="76">
        <v>24000</v>
      </c>
      <c r="G12" s="76"/>
      <c r="H12" s="76"/>
      <c r="I12" s="76"/>
      <c r="J12" s="76"/>
      <c r="K12" s="479">
        <f t="shared" si="0"/>
        <v>24000</v>
      </c>
    </row>
    <row r="13" spans="1:13" ht="21" customHeight="1">
      <c r="A13" s="668"/>
      <c r="B13" s="77" t="s">
        <v>120</v>
      </c>
      <c r="C13" s="76"/>
      <c r="D13" s="76">
        <v>860</v>
      </c>
      <c r="E13" s="76"/>
      <c r="F13" s="76">
        <v>800</v>
      </c>
      <c r="G13" s="76">
        <v>856</v>
      </c>
      <c r="H13" s="76"/>
      <c r="I13" s="76">
        <v>23415</v>
      </c>
      <c r="J13" s="76">
        <v>200</v>
      </c>
      <c r="K13" s="479">
        <f t="shared" si="0"/>
        <v>26131</v>
      </c>
      <c r="M13" s="359"/>
    </row>
    <row r="14" spans="1:11" ht="21" customHeight="1">
      <c r="A14" s="668"/>
      <c r="B14" s="77" t="s">
        <v>121</v>
      </c>
      <c r="C14" s="76"/>
      <c r="D14" s="76"/>
      <c r="E14" s="76"/>
      <c r="F14" s="76">
        <v>100</v>
      </c>
      <c r="G14" s="76"/>
      <c r="H14" s="76"/>
      <c r="I14" s="76"/>
      <c r="J14" s="76"/>
      <c r="K14" s="479">
        <f t="shared" si="0"/>
        <v>100</v>
      </c>
    </row>
    <row r="15" spans="1:11" ht="21" customHeight="1" hidden="1">
      <c r="A15" s="668"/>
      <c r="B15" s="77" t="s">
        <v>139</v>
      </c>
      <c r="C15" s="76"/>
      <c r="D15" s="76"/>
      <c r="E15" s="76"/>
      <c r="F15" s="76"/>
      <c r="G15" s="76"/>
      <c r="H15" s="76"/>
      <c r="I15" s="76"/>
      <c r="J15" s="76"/>
      <c r="K15" s="479">
        <f t="shared" si="0"/>
        <v>0</v>
      </c>
    </row>
    <row r="16" spans="1:11" ht="21" customHeight="1">
      <c r="A16" s="668"/>
      <c r="B16" s="77" t="s">
        <v>140</v>
      </c>
      <c r="C16" s="76"/>
      <c r="D16" s="76"/>
      <c r="E16" s="76"/>
      <c r="F16" s="76"/>
      <c r="G16" s="76"/>
      <c r="H16" s="76"/>
      <c r="I16" s="76"/>
      <c r="J16" s="76"/>
      <c r="K16" s="479">
        <f t="shared" si="0"/>
        <v>0</v>
      </c>
    </row>
    <row r="17" spans="1:11" ht="21" customHeight="1">
      <c r="A17" s="668"/>
      <c r="B17" s="77" t="s">
        <v>141</v>
      </c>
      <c r="C17" s="76"/>
      <c r="D17" s="76"/>
      <c r="E17" s="76"/>
      <c r="F17" s="76">
        <v>3197</v>
      </c>
      <c r="G17" s="76"/>
      <c r="H17" s="76"/>
      <c r="I17" s="76"/>
      <c r="J17" s="76"/>
      <c r="K17" s="479">
        <f t="shared" si="0"/>
        <v>3197</v>
      </c>
    </row>
    <row r="18" spans="1:11" ht="21" customHeight="1" thickBot="1">
      <c r="A18" s="668"/>
      <c r="B18" s="123" t="s">
        <v>142</v>
      </c>
      <c r="C18" s="124"/>
      <c r="D18" s="124"/>
      <c r="E18" s="124"/>
      <c r="F18" s="124">
        <v>16563</v>
      </c>
      <c r="G18" s="124"/>
      <c r="H18" s="124"/>
      <c r="I18" s="124"/>
      <c r="J18" s="124">
        <v>800</v>
      </c>
      <c r="K18" s="148">
        <f t="shared" si="0"/>
        <v>17363</v>
      </c>
    </row>
    <row r="19" spans="1:11" ht="29.25" customHeight="1" thickTop="1">
      <c r="A19" s="669"/>
      <c r="B19" s="210" t="s">
        <v>11</v>
      </c>
      <c r="C19" s="211">
        <f aca="true" t="shared" si="1" ref="C19:H19">SUM(C4:C18)</f>
        <v>0</v>
      </c>
      <c r="D19" s="211">
        <f t="shared" si="1"/>
        <v>1000</v>
      </c>
      <c r="E19" s="211">
        <f t="shared" si="1"/>
        <v>0</v>
      </c>
      <c r="F19" s="211">
        <f t="shared" si="1"/>
        <v>73770</v>
      </c>
      <c r="G19" s="211">
        <f t="shared" si="1"/>
        <v>856</v>
      </c>
      <c r="H19" s="211">
        <f t="shared" si="1"/>
        <v>20</v>
      </c>
      <c r="I19" s="211">
        <f>SUM(I4:I16)</f>
        <v>27815</v>
      </c>
      <c r="J19" s="211">
        <f>SUM(J4:J18)</f>
        <v>1500</v>
      </c>
      <c r="K19" s="420">
        <f>SUM(K4:K18)</f>
        <v>104961</v>
      </c>
    </row>
    <row r="20" spans="1:11" ht="21" customHeight="1">
      <c r="A20" s="670" t="s">
        <v>122</v>
      </c>
      <c r="B20" s="123" t="s">
        <v>123</v>
      </c>
      <c r="C20" s="124"/>
      <c r="D20" s="124"/>
      <c r="E20" s="124"/>
      <c r="F20" s="124"/>
      <c r="G20" s="124"/>
      <c r="H20" s="124"/>
      <c r="I20" s="124"/>
      <c r="J20" s="124">
        <v>4144</v>
      </c>
      <c r="K20" s="148">
        <f aca="true" t="shared" si="2" ref="K20:K29">SUM(C20:J20)</f>
        <v>4144</v>
      </c>
    </row>
    <row r="21" spans="1:11" ht="21" customHeight="1">
      <c r="A21" s="671"/>
      <c r="B21" s="77" t="s">
        <v>124</v>
      </c>
      <c r="C21" s="76"/>
      <c r="D21" s="76"/>
      <c r="E21" s="76"/>
      <c r="F21" s="76">
        <v>8800</v>
      </c>
      <c r="G21" s="76">
        <v>20</v>
      </c>
      <c r="H21" s="76"/>
      <c r="I21" s="76"/>
      <c r="J21" s="76"/>
      <c r="K21" s="479">
        <f t="shared" si="2"/>
        <v>8820</v>
      </c>
    </row>
    <row r="22" spans="1:11" ht="21" customHeight="1">
      <c r="A22" s="671"/>
      <c r="B22" s="77" t="s">
        <v>125</v>
      </c>
      <c r="C22" s="76"/>
      <c r="D22" s="76"/>
      <c r="E22" s="76"/>
      <c r="F22" s="76">
        <v>2000</v>
      </c>
      <c r="G22" s="76"/>
      <c r="H22" s="76"/>
      <c r="I22" s="76"/>
      <c r="J22" s="76"/>
      <c r="K22" s="479">
        <f t="shared" si="2"/>
        <v>2000</v>
      </c>
    </row>
    <row r="23" spans="1:11" ht="21" customHeight="1">
      <c r="A23" s="671"/>
      <c r="B23" s="77" t="s">
        <v>126</v>
      </c>
      <c r="C23" s="76"/>
      <c r="D23" s="76">
        <v>1400</v>
      </c>
      <c r="E23" s="76"/>
      <c r="F23" s="76"/>
      <c r="G23" s="76"/>
      <c r="H23" s="76"/>
      <c r="I23" s="76"/>
      <c r="J23" s="76"/>
      <c r="K23" s="479">
        <f t="shared" si="2"/>
        <v>1400</v>
      </c>
    </row>
    <row r="24" spans="1:11" ht="21" customHeight="1">
      <c r="A24" s="671"/>
      <c r="B24" s="77" t="s">
        <v>127</v>
      </c>
      <c r="C24" s="76">
        <v>5</v>
      </c>
      <c r="D24" s="76"/>
      <c r="E24" s="76"/>
      <c r="F24" s="76">
        <v>4000</v>
      </c>
      <c r="G24" s="76"/>
      <c r="H24" s="76">
        <v>12.5</v>
      </c>
      <c r="I24" s="76"/>
      <c r="J24" s="76"/>
      <c r="K24" s="479">
        <f t="shared" si="2"/>
        <v>4017.5</v>
      </c>
    </row>
    <row r="25" spans="1:11" ht="21" customHeight="1">
      <c r="A25" s="671"/>
      <c r="B25" s="77" t="s">
        <v>143</v>
      </c>
      <c r="C25" s="76"/>
      <c r="D25" s="76"/>
      <c r="E25" s="76"/>
      <c r="F25" s="76"/>
      <c r="G25" s="76"/>
      <c r="H25" s="76"/>
      <c r="I25" s="76"/>
      <c r="J25" s="76">
        <v>12000</v>
      </c>
      <c r="K25" s="479">
        <f t="shared" si="2"/>
        <v>12000</v>
      </c>
    </row>
    <row r="26" spans="1:11" ht="21" customHeight="1">
      <c r="A26" s="671"/>
      <c r="B26" s="77" t="s">
        <v>144</v>
      </c>
      <c r="C26" s="76"/>
      <c r="D26" s="76"/>
      <c r="E26" s="76"/>
      <c r="F26" s="76"/>
      <c r="G26" s="76"/>
      <c r="H26" s="76"/>
      <c r="I26" s="76"/>
      <c r="J26" s="76">
        <v>34768</v>
      </c>
      <c r="K26" s="479">
        <f t="shared" si="2"/>
        <v>34768</v>
      </c>
    </row>
    <row r="27" spans="1:11" ht="21" customHeight="1">
      <c r="A27" s="671"/>
      <c r="B27" s="77" t="s">
        <v>128</v>
      </c>
      <c r="C27" s="76"/>
      <c r="D27" s="76"/>
      <c r="E27" s="76"/>
      <c r="F27" s="76">
        <v>100</v>
      </c>
      <c r="G27" s="76"/>
      <c r="H27" s="76"/>
      <c r="I27" s="76"/>
      <c r="J27" s="76"/>
      <c r="K27" s="479">
        <f t="shared" si="2"/>
        <v>100</v>
      </c>
    </row>
    <row r="28" spans="1:11" ht="21" customHeight="1">
      <c r="A28" s="671"/>
      <c r="B28" s="77" t="s">
        <v>145</v>
      </c>
      <c r="C28" s="76"/>
      <c r="D28" s="76"/>
      <c r="E28" s="76"/>
      <c r="F28" s="76">
        <v>2000</v>
      </c>
      <c r="G28" s="76"/>
      <c r="H28" s="76"/>
      <c r="I28" s="76"/>
      <c r="J28" s="76"/>
      <c r="K28" s="479">
        <f t="shared" si="2"/>
        <v>2000</v>
      </c>
    </row>
    <row r="29" spans="1:11" ht="21" customHeight="1" thickBot="1">
      <c r="A29" s="671"/>
      <c r="B29" s="123" t="s">
        <v>146</v>
      </c>
      <c r="C29" s="124"/>
      <c r="D29" s="124"/>
      <c r="E29" s="124"/>
      <c r="F29" s="124">
        <v>57713</v>
      </c>
      <c r="G29" s="124"/>
      <c r="H29" s="124"/>
      <c r="I29" s="124"/>
      <c r="J29" s="124"/>
      <c r="K29" s="148">
        <f t="shared" si="2"/>
        <v>57713</v>
      </c>
    </row>
    <row r="30" spans="1:12" ht="30" customHeight="1" thickBot="1" thickTop="1">
      <c r="A30" s="671"/>
      <c r="B30" s="360" t="s">
        <v>11</v>
      </c>
      <c r="C30" s="215">
        <f aca="true" t="shared" si="3" ref="C30:K30">SUM(C20:C29)</f>
        <v>5</v>
      </c>
      <c r="D30" s="215">
        <f t="shared" si="3"/>
        <v>1400</v>
      </c>
      <c r="E30" s="215">
        <f t="shared" si="3"/>
        <v>0</v>
      </c>
      <c r="F30" s="215">
        <f t="shared" si="3"/>
        <v>74613</v>
      </c>
      <c r="G30" s="215">
        <f t="shared" si="3"/>
        <v>20</v>
      </c>
      <c r="H30" s="215">
        <f t="shared" si="3"/>
        <v>12.5</v>
      </c>
      <c r="I30" s="215">
        <f t="shared" si="3"/>
        <v>0</v>
      </c>
      <c r="J30" s="215">
        <f t="shared" si="3"/>
        <v>50912</v>
      </c>
      <c r="K30" s="480">
        <f t="shared" si="3"/>
        <v>126962.5</v>
      </c>
      <c r="L30" s="361"/>
    </row>
    <row r="31" spans="1:11" ht="42.75" customHeight="1" thickBot="1">
      <c r="A31" s="500" t="s">
        <v>129</v>
      </c>
      <c r="B31" s="661"/>
      <c r="C31" s="661"/>
      <c r="D31" s="661"/>
      <c r="E31" s="661"/>
      <c r="F31" s="661"/>
      <c r="G31" s="661"/>
      <c r="H31" s="661"/>
      <c r="I31" s="661"/>
      <c r="J31" s="661"/>
      <c r="K31" s="218">
        <f>K30-K19</f>
        <v>22001.5</v>
      </c>
    </row>
  </sheetData>
  <sheetProtection/>
  <mergeCells count="7">
    <mergeCell ref="A31:J31"/>
    <mergeCell ref="A1:J1"/>
    <mergeCell ref="A2:B2"/>
    <mergeCell ref="K2:K3"/>
    <mergeCell ref="A3:B3"/>
    <mergeCell ref="A4:A19"/>
    <mergeCell ref="A20:A30"/>
  </mergeCells>
  <printOptions/>
  <pageMargins left="0.6299212598425197" right="0.6299212598425197" top="0.4330708661417323" bottom="0.35433070866141736" header="0" footer="0.31496062992125984"/>
  <pageSetup horizontalDpi="600" verticalDpi="600" orientation="landscape" paperSize="9" scale="75" r:id="rId1"/>
  <headerFooter>
    <oddFooter>&amp;L&amp;"Arial,Obyčejné"Rozpočet na rok 2021&amp;R&amp;D,&amp;T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7"/>
  <sheetViews>
    <sheetView view="pageBreakPreview" zoomScale="80" zoomScaleNormal="90" zoomScaleSheetLayoutView="80" zoomScalePageLayoutView="0" workbookViewId="0" topLeftCell="A1">
      <pane ySplit="7" topLeftCell="A14" activePane="bottomLeft" state="frozen"/>
      <selection pane="topLeft" activeCell="A1" sqref="A1"/>
      <selection pane="bottomLeft" activeCell="M21" sqref="M21"/>
    </sheetView>
  </sheetViews>
  <sheetFormatPr defaultColWidth="9.00390625" defaultRowHeight="12.75"/>
  <cols>
    <col min="1" max="1" width="4.625" style="362" customWidth="1"/>
    <col min="2" max="2" width="34.875" style="362" customWidth="1"/>
    <col min="3" max="8" width="12.75390625" style="362" customWidth="1"/>
    <col min="9" max="9" width="22.375" style="362" customWidth="1"/>
    <col min="10" max="10" width="10.125" style="362" bestFit="1" customWidth="1"/>
    <col min="11" max="16384" width="9.125" style="362" customWidth="1"/>
  </cols>
  <sheetData>
    <row r="1" spans="1:8" ht="74.25" customHeight="1" thickBot="1">
      <c r="A1" s="687" t="s">
        <v>324</v>
      </c>
      <c r="B1" s="688"/>
      <c r="C1" s="688"/>
      <c r="D1" s="688"/>
      <c r="E1" s="688"/>
      <c r="F1" s="688"/>
      <c r="G1" s="688"/>
      <c r="H1" s="285" t="s">
        <v>229</v>
      </c>
    </row>
    <row r="2" spans="1:8" s="363" customFormat="1" ht="67.5" customHeight="1">
      <c r="A2" s="689" t="s">
        <v>147</v>
      </c>
      <c r="B2" s="690"/>
      <c r="C2" s="693" t="s">
        <v>216</v>
      </c>
      <c r="D2" s="694"/>
      <c r="E2" s="695" t="s">
        <v>217</v>
      </c>
      <c r="F2" s="696"/>
      <c r="G2" s="697" t="s">
        <v>148</v>
      </c>
      <c r="H2" s="698"/>
    </row>
    <row r="3" spans="1:8" s="363" customFormat="1" ht="33" customHeight="1">
      <c r="A3" s="691"/>
      <c r="B3" s="692"/>
      <c r="C3" s="364" t="s">
        <v>243</v>
      </c>
      <c r="D3" s="365" t="s">
        <v>323</v>
      </c>
      <c r="E3" s="364" t="s">
        <v>243</v>
      </c>
      <c r="F3" s="366" t="s">
        <v>323</v>
      </c>
      <c r="G3" s="367" t="s">
        <v>243</v>
      </c>
      <c r="H3" s="368" t="s">
        <v>323</v>
      </c>
    </row>
    <row r="4" spans="1:8" s="363" customFormat="1" ht="19.5" customHeight="1" hidden="1">
      <c r="A4" s="672" t="s">
        <v>149</v>
      </c>
      <c r="B4" s="369" t="s">
        <v>150</v>
      </c>
      <c r="C4" s="675"/>
      <c r="D4" s="370"/>
      <c r="E4" s="675"/>
      <c r="F4" s="370"/>
      <c r="G4" s="678"/>
      <c r="H4" s="371">
        <f aca="true" t="shared" si="0" ref="H4:H22">D4+F4</f>
        <v>0</v>
      </c>
    </row>
    <row r="5" spans="1:8" s="363" customFormat="1" ht="19.5" customHeight="1" hidden="1">
      <c r="A5" s="673"/>
      <c r="B5" s="83" t="s">
        <v>151</v>
      </c>
      <c r="C5" s="676"/>
      <c r="D5" s="372"/>
      <c r="E5" s="676"/>
      <c r="F5" s="372"/>
      <c r="G5" s="679"/>
      <c r="H5" s="373">
        <f t="shared" si="0"/>
        <v>0</v>
      </c>
    </row>
    <row r="6" spans="1:8" s="363" customFormat="1" ht="19.5" customHeight="1" hidden="1">
      <c r="A6" s="673"/>
      <c r="B6" s="83" t="s">
        <v>152</v>
      </c>
      <c r="C6" s="676"/>
      <c r="D6" s="372"/>
      <c r="E6" s="676"/>
      <c r="F6" s="372"/>
      <c r="G6" s="679"/>
      <c r="H6" s="374">
        <f t="shared" si="0"/>
        <v>0</v>
      </c>
    </row>
    <row r="7" spans="1:8" s="363" customFormat="1" ht="19.5" customHeight="1" hidden="1">
      <c r="A7" s="674"/>
      <c r="B7" s="375" t="s">
        <v>153</v>
      </c>
      <c r="C7" s="677"/>
      <c r="D7" s="376"/>
      <c r="E7" s="677"/>
      <c r="F7" s="376"/>
      <c r="G7" s="680"/>
      <c r="H7" s="377">
        <f t="shared" si="0"/>
        <v>0</v>
      </c>
    </row>
    <row r="8" spans="1:8" s="363" customFormat="1" ht="19.5" customHeight="1">
      <c r="A8" s="681" t="s">
        <v>113</v>
      </c>
      <c r="B8" s="369" t="s">
        <v>154</v>
      </c>
      <c r="C8" s="378">
        <v>95840</v>
      </c>
      <c r="D8" s="379">
        <f>'8.SF'!O4</f>
        <v>101500</v>
      </c>
      <c r="E8" s="380">
        <v>9500</v>
      </c>
      <c r="F8" s="381">
        <f>'9.odbory'!K4</f>
        <v>19500</v>
      </c>
      <c r="G8" s="382">
        <f aca="true" t="shared" si="1" ref="G8:G17">C8+E8</f>
        <v>105340</v>
      </c>
      <c r="H8" s="383">
        <f>D8+F8</f>
        <v>121000</v>
      </c>
    </row>
    <row r="9" spans="1:8" s="363" customFormat="1" ht="19.5" customHeight="1">
      <c r="A9" s="671"/>
      <c r="B9" s="384" t="s">
        <v>155</v>
      </c>
      <c r="C9" s="385">
        <v>16920.9</v>
      </c>
      <c r="D9" s="386">
        <f>'8.SF'!O5</f>
        <v>17875.2</v>
      </c>
      <c r="E9" s="387">
        <v>2000</v>
      </c>
      <c r="F9" s="388">
        <f>'9.odbory'!K5</f>
        <v>2000</v>
      </c>
      <c r="G9" s="389">
        <f t="shared" si="1"/>
        <v>18920.9</v>
      </c>
      <c r="H9" s="390">
        <f>D9+F9</f>
        <v>19875.2</v>
      </c>
    </row>
    <row r="10" spans="1:8" s="363" customFormat="1" ht="19.5" customHeight="1">
      <c r="A10" s="671"/>
      <c r="B10" s="83" t="s">
        <v>137</v>
      </c>
      <c r="C10" s="385"/>
      <c r="D10" s="386"/>
      <c r="E10" s="387">
        <v>1400</v>
      </c>
      <c r="F10" s="388">
        <f>'9.odbory'!K6</f>
        <v>1400</v>
      </c>
      <c r="G10" s="389">
        <f t="shared" si="1"/>
        <v>1400</v>
      </c>
      <c r="H10" s="390">
        <f>D10+F10</f>
        <v>1400</v>
      </c>
    </row>
    <row r="11" spans="1:8" s="363" customFormat="1" ht="19.5" customHeight="1">
      <c r="A11" s="671"/>
      <c r="B11" s="384" t="s">
        <v>116</v>
      </c>
      <c r="C11" s="385">
        <v>850</v>
      </c>
      <c r="D11" s="386">
        <f>'8.SF'!O6</f>
        <v>800</v>
      </c>
      <c r="E11" s="387">
        <v>1800</v>
      </c>
      <c r="F11" s="388">
        <f>'9.odbory'!K7</f>
        <v>1300</v>
      </c>
      <c r="G11" s="389">
        <f t="shared" si="1"/>
        <v>2650</v>
      </c>
      <c r="H11" s="390">
        <f>D11+F11</f>
        <v>2100</v>
      </c>
    </row>
    <row r="12" spans="1:8" s="363" customFormat="1" ht="19.5" customHeight="1">
      <c r="A12" s="671"/>
      <c r="B12" s="384" t="s">
        <v>117</v>
      </c>
      <c r="C12" s="385">
        <v>8661.4</v>
      </c>
      <c r="D12" s="386">
        <f>'8.SF'!O7</f>
        <v>8191.4</v>
      </c>
      <c r="E12" s="387">
        <v>0</v>
      </c>
      <c r="F12" s="388">
        <f>'9.odbory'!K8</f>
        <v>0</v>
      </c>
      <c r="G12" s="389">
        <f t="shared" si="1"/>
        <v>8661.4</v>
      </c>
      <c r="H12" s="390">
        <f>D12+F12</f>
        <v>8191.4</v>
      </c>
    </row>
    <row r="13" spans="1:8" s="363" customFormat="1" ht="19.5" customHeight="1">
      <c r="A13" s="671"/>
      <c r="B13" s="384" t="s">
        <v>118</v>
      </c>
      <c r="C13" s="385">
        <v>2380</v>
      </c>
      <c r="D13" s="386">
        <f>'8.SF'!O8</f>
        <v>1560</v>
      </c>
      <c r="E13" s="387">
        <v>200</v>
      </c>
      <c r="F13" s="388">
        <f>'9.odbory'!K9</f>
        <v>200</v>
      </c>
      <c r="G13" s="389">
        <f t="shared" si="1"/>
        <v>2580</v>
      </c>
      <c r="H13" s="390">
        <f t="shared" si="0"/>
        <v>1760</v>
      </c>
    </row>
    <row r="14" spans="1:8" s="363" customFormat="1" ht="19.5" customHeight="1">
      <c r="A14" s="671"/>
      <c r="B14" s="384" t="s">
        <v>119</v>
      </c>
      <c r="C14" s="385">
        <v>9201.7</v>
      </c>
      <c r="D14" s="386">
        <f>'8.SF'!O9</f>
        <v>14016.6</v>
      </c>
      <c r="E14" s="387">
        <v>9785.7</v>
      </c>
      <c r="F14" s="388">
        <f>'9.odbory'!K11</f>
        <v>9760</v>
      </c>
      <c r="G14" s="389">
        <f t="shared" si="1"/>
        <v>18987.4</v>
      </c>
      <c r="H14" s="390">
        <f t="shared" si="0"/>
        <v>23776.6</v>
      </c>
    </row>
    <row r="15" spans="1:8" s="363" customFormat="1" ht="19.5" customHeight="1">
      <c r="A15" s="671"/>
      <c r="B15" s="384" t="s">
        <v>327</v>
      </c>
      <c r="C15" s="385"/>
      <c r="D15" s="386"/>
      <c r="E15" s="387"/>
      <c r="F15" s="388">
        <f>'9.odbory'!K10</f>
        <v>10</v>
      </c>
      <c r="G15" s="389">
        <f>C15+E15</f>
        <v>0</v>
      </c>
      <c r="H15" s="390">
        <f t="shared" si="0"/>
        <v>10</v>
      </c>
    </row>
    <row r="16" spans="1:8" s="363" customFormat="1" ht="19.5" customHeight="1">
      <c r="A16" s="671"/>
      <c r="B16" s="384" t="s">
        <v>156</v>
      </c>
      <c r="C16" s="385"/>
      <c r="D16" s="386"/>
      <c r="E16" s="387">
        <v>24000</v>
      </c>
      <c r="F16" s="388">
        <f>'9.odbory'!K12</f>
        <v>24000</v>
      </c>
      <c r="G16" s="389">
        <f t="shared" si="1"/>
        <v>24000</v>
      </c>
      <c r="H16" s="390">
        <f t="shared" si="0"/>
        <v>24000</v>
      </c>
    </row>
    <row r="17" spans="1:8" s="363" customFormat="1" ht="19.5" customHeight="1">
      <c r="A17" s="671"/>
      <c r="B17" s="384" t="s">
        <v>120</v>
      </c>
      <c r="C17" s="385">
        <v>5535</v>
      </c>
      <c r="D17" s="386">
        <f>'8.SF'!O10</f>
        <v>4365</v>
      </c>
      <c r="E17" s="387">
        <v>26024.4</v>
      </c>
      <c r="F17" s="388">
        <f>'9.odbory'!K13</f>
        <v>26131</v>
      </c>
      <c r="G17" s="389">
        <f t="shared" si="1"/>
        <v>31559.4</v>
      </c>
      <c r="H17" s="390">
        <f t="shared" si="0"/>
        <v>30496</v>
      </c>
    </row>
    <row r="18" spans="1:8" s="363" customFormat="1" ht="19.5" customHeight="1">
      <c r="A18" s="671"/>
      <c r="B18" s="384" t="s">
        <v>121</v>
      </c>
      <c r="C18" s="385">
        <v>1740</v>
      </c>
      <c r="D18" s="386">
        <f>'8.SF'!O11</f>
        <v>1320</v>
      </c>
      <c r="E18" s="387">
        <v>110</v>
      </c>
      <c r="F18" s="388">
        <f>'9.odbory'!K14</f>
        <v>100</v>
      </c>
      <c r="G18" s="389">
        <f>C18+E18</f>
        <v>1850</v>
      </c>
      <c r="H18" s="390">
        <f t="shared" si="0"/>
        <v>1420</v>
      </c>
    </row>
    <row r="19" spans="1:8" s="363" customFormat="1" ht="19.5" customHeight="1" hidden="1">
      <c r="A19" s="671"/>
      <c r="B19" s="83" t="s">
        <v>157</v>
      </c>
      <c r="C19" s="385"/>
      <c r="D19" s="386"/>
      <c r="E19" s="387"/>
      <c r="F19" s="388"/>
      <c r="G19" s="389">
        <f>C19+E19</f>
        <v>0</v>
      </c>
      <c r="H19" s="390">
        <f t="shared" si="0"/>
        <v>0</v>
      </c>
    </row>
    <row r="20" spans="1:8" s="363" customFormat="1" ht="19.5" customHeight="1">
      <c r="A20" s="671"/>
      <c r="B20" s="384" t="s">
        <v>140</v>
      </c>
      <c r="C20" s="385"/>
      <c r="D20" s="386"/>
      <c r="E20" s="387">
        <v>500</v>
      </c>
      <c r="F20" s="388">
        <f>'9.odbory'!K16</f>
        <v>0</v>
      </c>
      <c r="G20" s="389">
        <f>C20+E20</f>
        <v>500</v>
      </c>
      <c r="H20" s="390">
        <f t="shared" si="0"/>
        <v>0</v>
      </c>
    </row>
    <row r="21" spans="1:8" s="363" customFormat="1" ht="19.5" customHeight="1">
      <c r="A21" s="671"/>
      <c r="B21" s="125" t="s">
        <v>141</v>
      </c>
      <c r="C21" s="385"/>
      <c r="D21" s="386"/>
      <c r="E21" s="391">
        <v>57152</v>
      </c>
      <c r="F21" s="388">
        <f>'9.odbory'!K17</f>
        <v>3197</v>
      </c>
      <c r="G21" s="392">
        <f>C21+E21</f>
        <v>57152</v>
      </c>
      <c r="H21" s="390">
        <f t="shared" si="0"/>
        <v>3197</v>
      </c>
    </row>
    <row r="22" spans="1:8" s="363" customFormat="1" ht="19.5" customHeight="1" thickBot="1">
      <c r="A22" s="671"/>
      <c r="B22" s="123" t="s">
        <v>142</v>
      </c>
      <c r="C22" s="393"/>
      <c r="D22" s="394"/>
      <c r="E22" s="391">
        <v>36840</v>
      </c>
      <c r="F22" s="395">
        <f>'9.odbory'!K18</f>
        <v>17363</v>
      </c>
      <c r="G22" s="392">
        <f>C22+E22</f>
        <v>36840</v>
      </c>
      <c r="H22" s="390">
        <f t="shared" si="0"/>
        <v>17363</v>
      </c>
    </row>
    <row r="23" spans="1:10" s="363" customFormat="1" ht="27.75" customHeight="1" thickTop="1">
      <c r="A23" s="682"/>
      <c r="B23" s="396" t="s">
        <v>11</v>
      </c>
      <c r="C23" s="397">
        <f>SUM(C8:C22)</f>
        <v>141129</v>
      </c>
      <c r="D23" s="398">
        <f>SUM(D8:D22)</f>
        <v>149628.19999999998</v>
      </c>
      <c r="E23" s="397">
        <f>SUM(E8:E22)</f>
        <v>169312.1</v>
      </c>
      <c r="F23" s="399">
        <f>SUM(F8:F22)</f>
        <v>104961</v>
      </c>
      <c r="G23" s="400">
        <f>SUM(G8:G22)</f>
        <v>310441.1</v>
      </c>
      <c r="H23" s="401">
        <f>SUM(H4:H22)</f>
        <v>254589.2</v>
      </c>
      <c r="I23" s="402"/>
      <c r="J23" s="403"/>
    </row>
    <row r="24" spans="1:8" s="363" customFormat="1" ht="19.5" customHeight="1">
      <c r="A24" s="681" t="s">
        <v>122</v>
      </c>
      <c r="B24" s="369" t="s">
        <v>123</v>
      </c>
      <c r="C24" s="404">
        <v>42530</v>
      </c>
      <c r="D24" s="405">
        <f>'8.SF'!O13</f>
        <v>45630</v>
      </c>
      <c r="E24" s="380">
        <v>3000</v>
      </c>
      <c r="F24" s="381">
        <f>'9.odbory'!K20</f>
        <v>4144</v>
      </c>
      <c r="G24" s="382">
        <f>C24+E24</f>
        <v>45530</v>
      </c>
      <c r="H24" s="383">
        <f>D24+F24</f>
        <v>49774</v>
      </c>
    </row>
    <row r="25" spans="1:8" s="363" customFormat="1" ht="19.5" customHeight="1">
      <c r="A25" s="671"/>
      <c r="B25" s="384" t="s">
        <v>124</v>
      </c>
      <c r="C25" s="406">
        <v>84260.7</v>
      </c>
      <c r="D25" s="407">
        <f>'8.SF'!O14</f>
        <v>89928.7</v>
      </c>
      <c r="E25" s="408">
        <v>8820</v>
      </c>
      <c r="F25" s="409">
        <f>'9.odbory'!K21</f>
        <v>8820</v>
      </c>
      <c r="G25" s="389">
        <f>C25+E25</f>
        <v>93080.7</v>
      </c>
      <c r="H25" s="390">
        <f>D25+F25</f>
        <v>98748.7</v>
      </c>
    </row>
    <row r="26" spans="1:8" s="363" customFormat="1" ht="19.5" customHeight="1">
      <c r="A26" s="671"/>
      <c r="B26" s="384" t="s">
        <v>125</v>
      </c>
      <c r="C26" s="406">
        <v>930</v>
      </c>
      <c r="D26" s="407">
        <f>'8.SF'!O15</f>
        <v>850</v>
      </c>
      <c r="E26" s="408">
        <v>2000</v>
      </c>
      <c r="F26" s="388">
        <f>'9.odbory'!K22</f>
        <v>2000</v>
      </c>
      <c r="G26" s="389">
        <f aca="true" t="shared" si="2" ref="G26:H33">C26+E26</f>
        <v>2930</v>
      </c>
      <c r="H26" s="390">
        <f t="shared" si="2"/>
        <v>2850</v>
      </c>
    </row>
    <row r="27" spans="1:8" s="363" customFormat="1" ht="19.5" customHeight="1">
      <c r="A27" s="671"/>
      <c r="B27" s="384" t="s">
        <v>126</v>
      </c>
      <c r="C27" s="406">
        <v>343</v>
      </c>
      <c r="D27" s="407">
        <f>'8.SF'!O16</f>
        <v>332</v>
      </c>
      <c r="E27" s="408">
        <v>1700</v>
      </c>
      <c r="F27" s="388">
        <f>'9.odbory'!K23</f>
        <v>1400</v>
      </c>
      <c r="G27" s="389">
        <f t="shared" si="2"/>
        <v>2043</v>
      </c>
      <c r="H27" s="390">
        <f t="shared" si="2"/>
        <v>1732</v>
      </c>
    </row>
    <row r="28" spans="1:8" s="363" customFormat="1" ht="19.5" customHeight="1">
      <c r="A28" s="671"/>
      <c r="B28" s="384" t="s">
        <v>127</v>
      </c>
      <c r="C28" s="406">
        <v>960</v>
      </c>
      <c r="D28" s="407">
        <f>'8.SF'!O17</f>
        <v>1965.3</v>
      </c>
      <c r="E28" s="408">
        <v>3813.1</v>
      </c>
      <c r="F28" s="388">
        <f>'9.odbory'!K24</f>
        <v>4017.5</v>
      </c>
      <c r="G28" s="389">
        <f t="shared" si="2"/>
        <v>4773.1</v>
      </c>
      <c r="H28" s="390">
        <f t="shared" si="2"/>
        <v>5982.8</v>
      </c>
    </row>
    <row r="29" spans="1:8" s="363" customFormat="1" ht="19.5" customHeight="1">
      <c r="A29" s="671"/>
      <c r="B29" s="384" t="s">
        <v>158</v>
      </c>
      <c r="C29" s="406"/>
      <c r="D29" s="407"/>
      <c r="E29" s="408">
        <v>57152</v>
      </c>
      <c r="F29" s="388">
        <f>'9.odbory'!K25</f>
        <v>12000</v>
      </c>
      <c r="G29" s="389">
        <f t="shared" si="2"/>
        <v>57152</v>
      </c>
      <c r="H29" s="390">
        <f>D29+F29</f>
        <v>12000</v>
      </c>
    </row>
    <row r="30" spans="1:8" s="363" customFormat="1" ht="19.5" customHeight="1">
      <c r="A30" s="671"/>
      <c r="B30" s="384" t="s">
        <v>144</v>
      </c>
      <c r="C30" s="406"/>
      <c r="D30" s="407"/>
      <c r="E30" s="408">
        <v>36840</v>
      </c>
      <c r="F30" s="388">
        <f>'9.odbory'!K26</f>
        <v>34768</v>
      </c>
      <c r="G30" s="389">
        <f t="shared" si="2"/>
        <v>36840</v>
      </c>
      <c r="H30" s="390">
        <f t="shared" si="2"/>
        <v>34768</v>
      </c>
    </row>
    <row r="31" spans="1:8" s="363" customFormat="1" ht="19.5" customHeight="1">
      <c r="A31" s="671"/>
      <c r="B31" s="384" t="s">
        <v>128</v>
      </c>
      <c r="C31" s="406">
        <v>7290</v>
      </c>
      <c r="D31" s="407">
        <f>'8.SF'!O18</f>
        <v>4510</v>
      </c>
      <c r="E31" s="408">
        <v>90</v>
      </c>
      <c r="F31" s="388">
        <f>'9.odbory'!K27</f>
        <v>100</v>
      </c>
      <c r="G31" s="389">
        <f t="shared" si="2"/>
        <v>7380</v>
      </c>
      <c r="H31" s="390">
        <f t="shared" si="2"/>
        <v>4610</v>
      </c>
    </row>
    <row r="32" spans="1:8" s="363" customFormat="1" ht="19.5" customHeight="1">
      <c r="A32" s="671"/>
      <c r="B32" s="384" t="s">
        <v>145</v>
      </c>
      <c r="C32" s="406"/>
      <c r="D32" s="407"/>
      <c r="E32" s="408">
        <v>2000</v>
      </c>
      <c r="F32" s="410">
        <f>'9.odbory'!K28</f>
        <v>2000</v>
      </c>
      <c r="G32" s="389">
        <f t="shared" si="2"/>
        <v>2000</v>
      </c>
      <c r="H32" s="390">
        <f t="shared" si="2"/>
        <v>2000</v>
      </c>
    </row>
    <row r="33" spans="1:8" s="363" customFormat="1" ht="19.5" customHeight="1" thickBot="1">
      <c r="A33" s="671"/>
      <c r="B33" s="411" t="s">
        <v>159</v>
      </c>
      <c r="C33" s="412"/>
      <c r="D33" s="413"/>
      <c r="E33" s="414">
        <v>84000</v>
      </c>
      <c r="F33" s="415">
        <f>'9.odbory'!K29</f>
        <v>57713</v>
      </c>
      <c r="G33" s="392">
        <f t="shared" si="2"/>
        <v>84000</v>
      </c>
      <c r="H33" s="416">
        <f t="shared" si="2"/>
        <v>57713</v>
      </c>
    </row>
    <row r="34" spans="1:8" s="363" customFormat="1" ht="27.75" customHeight="1" thickTop="1">
      <c r="A34" s="682"/>
      <c r="B34" s="417" t="s">
        <v>11</v>
      </c>
      <c r="C34" s="400">
        <f aca="true" t="shared" si="3" ref="C34:H34">SUM(C24:C33)</f>
        <v>136313.7</v>
      </c>
      <c r="D34" s="418">
        <f t="shared" si="3"/>
        <v>143216</v>
      </c>
      <c r="E34" s="397">
        <f t="shared" si="3"/>
        <v>199415.1</v>
      </c>
      <c r="F34" s="418">
        <f t="shared" si="3"/>
        <v>126962.5</v>
      </c>
      <c r="G34" s="419">
        <f t="shared" si="3"/>
        <v>335728.80000000005</v>
      </c>
      <c r="H34" s="420">
        <f t="shared" si="3"/>
        <v>270178.5</v>
      </c>
    </row>
    <row r="35" spans="1:8" s="363" customFormat="1" ht="30" customHeight="1" thickBot="1">
      <c r="A35" s="683" t="s">
        <v>160</v>
      </c>
      <c r="B35" s="684"/>
      <c r="C35" s="421">
        <f aca="true" t="shared" si="4" ref="C35:H35">C34-C23</f>
        <v>-4815.299999999988</v>
      </c>
      <c r="D35" s="422">
        <f t="shared" si="4"/>
        <v>-6412.1999999999825</v>
      </c>
      <c r="E35" s="423">
        <f t="shared" si="4"/>
        <v>30103</v>
      </c>
      <c r="F35" s="422">
        <f t="shared" si="4"/>
        <v>22001.5</v>
      </c>
      <c r="G35" s="424">
        <f t="shared" si="4"/>
        <v>25287.70000000007</v>
      </c>
      <c r="H35" s="425">
        <f t="shared" si="4"/>
        <v>15589.299999999988</v>
      </c>
    </row>
    <row r="36" spans="1:10" s="363" customFormat="1" ht="26.25" customHeight="1" hidden="1" thickBot="1">
      <c r="A36" s="685" t="s">
        <v>161</v>
      </c>
      <c r="B36" s="686"/>
      <c r="C36" s="686"/>
      <c r="D36" s="686"/>
      <c r="E36" s="686"/>
      <c r="F36" s="686"/>
      <c r="G36" s="204"/>
      <c r="H36" s="148"/>
      <c r="I36" s="204"/>
      <c r="J36" s="204"/>
    </row>
    <row r="37" spans="1:10" s="363" customFormat="1" ht="33.75" customHeight="1" hidden="1" thickBot="1">
      <c r="A37" s="500" t="s">
        <v>162</v>
      </c>
      <c r="B37" s="661"/>
      <c r="C37" s="661"/>
      <c r="D37" s="661"/>
      <c r="E37" s="661"/>
      <c r="F37" s="661"/>
      <c r="G37" s="426"/>
      <c r="H37" s="427">
        <f>H35-H36</f>
        <v>15589.299999999988</v>
      </c>
      <c r="I37" s="204"/>
      <c r="J37" s="204"/>
    </row>
  </sheetData>
  <sheetProtection/>
  <mergeCells count="14">
    <mergeCell ref="A35:B35"/>
    <mergeCell ref="A36:F36"/>
    <mergeCell ref="A37:F37"/>
    <mergeCell ref="A1:G1"/>
    <mergeCell ref="A2:B3"/>
    <mergeCell ref="C2:D2"/>
    <mergeCell ref="E2:F2"/>
    <mergeCell ref="G2:H2"/>
    <mergeCell ref="A4:A7"/>
    <mergeCell ref="C4:C7"/>
    <mergeCell ref="E4:E7"/>
    <mergeCell ref="G4:G7"/>
    <mergeCell ref="A8:A23"/>
    <mergeCell ref="A24:A34"/>
  </mergeCells>
  <printOptions gridLines="1"/>
  <pageMargins left="0.5118110236220472" right="0.5118110236220472" top="0.984251968503937" bottom="0.7874015748031497" header="0.31496062992125984" footer="0.31496062992125984"/>
  <pageSetup fitToHeight="1" fitToWidth="1" horizontalDpi="600" verticalDpi="600" orientation="portrait" paperSize="9" scale="81" r:id="rId1"/>
  <headerFooter>
    <oddFooter>&amp;L&amp;"Arial Unicode MS,Obyčejné"&amp;9Rozpočet na rok 2021&amp;R&amp;"Arial,Obyčejné"&amp;9&amp;D,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Q637"/>
  <sheetViews>
    <sheetView view="pageBreakPreview" zoomScale="80" zoomScaleNormal="7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M2" sqref="M2"/>
    </sheetView>
  </sheetViews>
  <sheetFormatPr defaultColWidth="9.00390625" defaultRowHeight="12.75"/>
  <cols>
    <col min="1" max="1" width="14.625" style="87" customWidth="1"/>
    <col min="2" max="2" width="10.125" style="87" customWidth="1"/>
    <col min="3" max="3" width="48.25390625" style="87" customWidth="1"/>
    <col min="4" max="4" width="12.00390625" style="87" customWidth="1"/>
    <col min="5" max="5" width="11.375" style="87" customWidth="1"/>
    <col min="6" max="6" width="9.75390625" style="87" customWidth="1"/>
    <col min="7" max="7" width="13.00390625" style="87" customWidth="1"/>
    <col min="8" max="8" width="10.75390625" style="1" customWidth="1"/>
    <col min="9" max="9" width="11.375" style="1" customWidth="1"/>
    <col min="10" max="10" width="8.875" style="1" customWidth="1"/>
    <col min="11" max="11" width="14.75390625" style="87" customWidth="1"/>
    <col min="12" max="12" width="7.75390625" style="87" hidden="1" customWidth="1"/>
    <col min="13" max="13" width="11.25390625" style="87" customWidth="1"/>
    <col min="14" max="16384" width="9.125" style="87" customWidth="1"/>
  </cols>
  <sheetData>
    <row r="1" spans="1:12" ht="64.5" customHeight="1" thickBot="1">
      <c r="A1" s="550" t="s">
        <v>332</v>
      </c>
      <c r="B1" s="550"/>
      <c r="C1" s="550"/>
      <c r="D1" s="550"/>
      <c r="E1" s="550"/>
      <c r="F1" s="550"/>
      <c r="G1" s="550"/>
      <c r="H1" s="550"/>
      <c r="I1" s="550"/>
      <c r="J1" s="550"/>
      <c r="K1" s="160" t="s">
        <v>331</v>
      </c>
      <c r="L1" s="159"/>
    </row>
    <row r="2" spans="1:12" ht="36.75" customHeight="1">
      <c r="A2" s="524" t="s">
        <v>310</v>
      </c>
      <c r="B2" s="525"/>
      <c r="C2" s="525"/>
      <c r="D2" s="527" t="s">
        <v>294</v>
      </c>
      <c r="E2" s="527"/>
      <c r="F2" s="527"/>
      <c r="G2" s="527"/>
      <c r="H2" s="527" t="s">
        <v>326</v>
      </c>
      <c r="I2" s="527"/>
      <c r="J2" s="527"/>
      <c r="K2" s="527"/>
      <c r="L2" s="699" t="s">
        <v>313</v>
      </c>
    </row>
    <row r="3" spans="1:12" ht="24.75" customHeight="1">
      <c r="A3" s="221" t="s">
        <v>16</v>
      </c>
      <c r="B3" s="529" t="s">
        <v>213</v>
      </c>
      <c r="C3" s="529"/>
      <c r="D3" s="530" t="s">
        <v>37</v>
      </c>
      <c r="E3" s="530"/>
      <c r="F3" s="530"/>
      <c r="G3" s="530" t="s">
        <v>11</v>
      </c>
      <c r="H3" s="530" t="s">
        <v>37</v>
      </c>
      <c r="I3" s="530"/>
      <c r="J3" s="530"/>
      <c r="K3" s="530" t="s">
        <v>11</v>
      </c>
      <c r="L3" s="700"/>
    </row>
    <row r="4" spans="1:12" ht="24.75" customHeight="1">
      <c r="A4" s="224"/>
      <c r="B4" s="207" t="s">
        <v>205</v>
      </c>
      <c r="C4" s="222" t="s">
        <v>17</v>
      </c>
      <c r="D4" s="205" t="s">
        <v>204</v>
      </c>
      <c r="E4" s="205" t="s">
        <v>172</v>
      </c>
      <c r="F4" s="223" t="s">
        <v>67</v>
      </c>
      <c r="G4" s="530"/>
      <c r="H4" s="205" t="s">
        <v>204</v>
      </c>
      <c r="I4" s="205" t="s">
        <v>172</v>
      </c>
      <c r="J4" s="223" t="s">
        <v>67</v>
      </c>
      <c r="K4" s="530"/>
      <c r="L4" s="700"/>
    </row>
    <row r="5" spans="1:12" ht="18.75" customHeight="1">
      <c r="A5" s="533" t="s">
        <v>40</v>
      </c>
      <c r="B5" s="66" t="s">
        <v>246</v>
      </c>
      <c r="C5" s="139" t="s">
        <v>166</v>
      </c>
      <c r="D5" s="114">
        <v>90</v>
      </c>
      <c r="E5" s="18"/>
      <c r="F5" s="115"/>
      <c r="G5" s="116">
        <f>SUM(D5:F5)</f>
        <v>90</v>
      </c>
      <c r="H5" s="114">
        <v>90</v>
      </c>
      <c r="I5" s="18"/>
      <c r="J5" s="115"/>
      <c r="K5" s="116">
        <f>SUM(H5:J5)</f>
        <v>90</v>
      </c>
      <c r="L5" s="136">
        <f>K5/G5*100</f>
        <v>100</v>
      </c>
    </row>
    <row r="6" spans="1:12" ht="18.75" customHeight="1">
      <c r="A6" s="533"/>
      <c r="B6" s="71" t="s">
        <v>48</v>
      </c>
      <c r="C6" s="109" t="s">
        <v>49</v>
      </c>
      <c r="D6" s="90"/>
      <c r="E6" s="18"/>
      <c r="F6" s="112"/>
      <c r="G6" s="91"/>
      <c r="H6" s="90"/>
      <c r="I6" s="18"/>
      <c r="J6" s="112"/>
      <c r="K6" s="91"/>
      <c r="L6" s="136"/>
    </row>
    <row r="7" spans="1:12" ht="18.75" customHeight="1">
      <c r="A7" s="533"/>
      <c r="B7" s="71" t="s">
        <v>48</v>
      </c>
      <c r="C7" s="109" t="s">
        <v>299</v>
      </c>
      <c r="D7" s="90">
        <v>245</v>
      </c>
      <c r="E7" s="18"/>
      <c r="F7" s="128"/>
      <c r="G7" s="32">
        <f>SUM(D7:F7)</f>
        <v>245</v>
      </c>
      <c r="H7" s="90">
        <v>245</v>
      </c>
      <c r="I7" s="18"/>
      <c r="J7" s="128"/>
      <c r="K7" s="32">
        <f>SUM(H7:J7)</f>
        <v>245</v>
      </c>
      <c r="L7" s="136"/>
    </row>
    <row r="8" spans="1:12" ht="18.75" customHeight="1">
      <c r="A8" s="533"/>
      <c r="B8" s="12" t="s">
        <v>59</v>
      </c>
      <c r="C8" s="13" t="s">
        <v>63</v>
      </c>
      <c r="D8" s="90">
        <v>9793</v>
      </c>
      <c r="E8" s="18"/>
      <c r="F8" s="19"/>
      <c r="G8" s="32">
        <f>SUM(D8:F8)</f>
        <v>9793</v>
      </c>
      <c r="H8" s="90">
        <v>7438</v>
      </c>
      <c r="I8" s="18"/>
      <c r="J8" s="19"/>
      <c r="K8" s="32">
        <f>SUM(H8:J8)</f>
        <v>7438</v>
      </c>
      <c r="L8" s="136">
        <f>K8/G8*100</f>
        <v>75.95221076278975</v>
      </c>
    </row>
    <row r="9" spans="1:12" ht="18.75" customHeight="1">
      <c r="A9" s="533"/>
      <c r="B9" s="24" t="s">
        <v>76</v>
      </c>
      <c r="C9" s="68" t="s">
        <v>241</v>
      </c>
      <c r="D9" s="37"/>
      <c r="E9" s="26"/>
      <c r="F9" s="27"/>
      <c r="G9" s="28"/>
      <c r="H9" s="37"/>
      <c r="I9" s="26"/>
      <c r="J9" s="27"/>
      <c r="K9" s="28"/>
      <c r="L9" s="136"/>
    </row>
    <row r="10" spans="1:12" ht="24" customHeight="1">
      <c r="A10" s="538"/>
      <c r="B10" s="539" t="s">
        <v>19</v>
      </c>
      <c r="C10" s="540"/>
      <c r="D10" s="226">
        <f>SUM(D5:D9)</f>
        <v>10128</v>
      </c>
      <c r="E10" s="227"/>
      <c r="F10" s="167"/>
      <c r="G10" s="228">
        <f>SUM(G5:G9)</f>
        <v>10128</v>
      </c>
      <c r="H10" s="226">
        <f>SUM(H5:H9)</f>
        <v>7773</v>
      </c>
      <c r="I10" s="227"/>
      <c r="J10" s="167"/>
      <c r="K10" s="228">
        <f>SUM(K5:K9)</f>
        <v>7773</v>
      </c>
      <c r="L10" s="136"/>
    </row>
    <row r="11" spans="1:12" ht="18.75" customHeight="1">
      <c r="A11" s="533" t="s">
        <v>97</v>
      </c>
      <c r="B11" s="53" t="s">
        <v>50</v>
      </c>
      <c r="C11" s="109" t="s">
        <v>49</v>
      </c>
      <c r="D11" s="94"/>
      <c r="E11" s="88"/>
      <c r="F11" s="89"/>
      <c r="G11" s="89"/>
      <c r="H11" s="94"/>
      <c r="I11" s="88"/>
      <c r="J11" s="89"/>
      <c r="K11" s="89"/>
      <c r="L11" s="136"/>
    </row>
    <row r="12" spans="1:12" ht="18.75" customHeight="1" hidden="1">
      <c r="A12" s="541"/>
      <c r="B12" s="30" t="s">
        <v>64</v>
      </c>
      <c r="C12" s="13" t="s">
        <v>63</v>
      </c>
      <c r="D12" s="96"/>
      <c r="E12" s="92"/>
      <c r="F12" s="93"/>
      <c r="G12" s="93"/>
      <c r="H12" s="96"/>
      <c r="I12" s="92"/>
      <c r="J12" s="93"/>
      <c r="K12" s="93"/>
      <c r="L12" s="136"/>
    </row>
    <row r="13" spans="1:12" ht="18.75" customHeight="1">
      <c r="A13" s="541"/>
      <c r="B13" s="30" t="s">
        <v>296</v>
      </c>
      <c r="C13" s="13" t="s">
        <v>295</v>
      </c>
      <c r="D13" s="96"/>
      <c r="E13" s="92">
        <v>34960</v>
      </c>
      <c r="F13" s="93"/>
      <c r="G13" s="97">
        <f>SUM(D13:F13)</f>
        <v>34960</v>
      </c>
      <c r="H13" s="96"/>
      <c r="I13" s="92">
        <v>3373</v>
      </c>
      <c r="J13" s="93"/>
      <c r="K13" s="97">
        <f>SUM(H13:J13)</f>
        <v>3373</v>
      </c>
      <c r="L13" s="136"/>
    </row>
    <row r="14" spans="1:12" ht="18.75" customHeight="1">
      <c r="A14" s="541"/>
      <c r="B14" s="30" t="s">
        <v>14</v>
      </c>
      <c r="C14" s="55" t="s">
        <v>62</v>
      </c>
      <c r="D14" s="96">
        <v>94793.68</v>
      </c>
      <c r="E14" s="92">
        <v>16287.18</v>
      </c>
      <c r="F14" s="93">
        <v>650</v>
      </c>
      <c r="G14" s="97">
        <f>SUM(D14:F14)</f>
        <v>111730.85999999999</v>
      </c>
      <c r="H14" s="96">
        <v>110143.7</v>
      </c>
      <c r="I14" s="92"/>
      <c r="J14" s="93"/>
      <c r="K14" s="97">
        <f>SUM(H14:J14)</f>
        <v>110143.7</v>
      </c>
      <c r="L14" s="136">
        <f>K14/G14*100</f>
        <v>98.57947929515625</v>
      </c>
    </row>
    <row r="15" spans="1:12" ht="18.75" customHeight="1">
      <c r="A15" s="541"/>
      <c r="B15" s="30" t="s">
        <v>305</v>
      </c>
      <c r="C15" s="46" t="s">
        <v>86</v>
      </c>
      <c r="D15" s="98"/>
      <c r="E15" s="99">
        <v>6000</v>
      </c>
      <c r="F15" s="27"/>
      <c r="G15" s="33">
        <f>SUM(E15)</f>
        <v>6000</v>
      </c>
      <c r="H15" s="98"/>
      <c r="I15" s="99">
        <v>0</v>
      </c>
      <c r="J15" s="27"/>
      <c r="K15" s="33">
        <f>SUM(I15)</f>
        <v>0</v>
      </c>
      <c r="L15" s="136">
        <f>K15/G15*100</f>
        <v>0</v>
      </c>
    </row>
    <row r="16" spans="1:12" ht="24" customHeight="1">
      <c r="A16" s="542"/>
      <c r="B16" s="536" t="s">
        <v>19</v>
      </c>
      <c r="C16" s="543"/>
      <c r="D16" s="231">
        <f aca="true" t="shared" si="0" ref="D16:K16">SUM(D11:D15)</f>
        <v>94793.68</v>
      </c>
      <c r="E16" s="232">
        <f t="shared" si="0"/>
        <v>57247.18</v>
      </c>
      <c r="F16" s="233">
        <f t="shared" si="0"/>
        <v>650</v>
      </c>
      <c r="G16" s="168">
        <f t="shared" si="0"/>
        <v>152690.86</v>
      </c>
      <c r="H16" s="231">
        <f t="shared" si="0"/>
        <v>110143.7</v>
      </c>
      <c r="I16" s="232">
        <f t="shared" si="0"/>
        <v>3373</v>
      </c>
      <c r="J16" s="233">
        <f t="shared" si="0"/>
        <v>0</v>
      </c>
      <c r="K16" s="168">
        <f t="shared" si="0"/>
        <v>113516.7</v>
      </c>
      <c r="L16" s="136"/>
    </row>
    <row r="17" spans="1:12" ht="18.75" customHeight="1">
      <c r="A17" s="532" t="s">
        <v>18</v>
      </c>
      <c r="B17" s="29" t="s">
        <v>51</v>
      </c>
      <c r="C17" s="109" t="s">
        <v>49</v>
      </c>
      <c r="D17" s="110"/>
      <c r="E17" s="111"/>
      <c r="F17" s="10"/>
      <c r="G17" s="11"/>
      <c r="H17" s="110"/>
      <c r="I17" s="111"/>
      <c r="J17" s="10"/>
      <c r="K17" s="11"/>
      <c r="L17" s="136"/>
    </row>
    <row r="18" spans="1:12" ht="18.75" customHeight="1">
      <c r="A18" s="533"/>
      <c r="B18" s="30" t="s">
        <v>65</v>
      </c>
      <c r="C18" s="31" t="s">
        <v>63</v>
      </c>
      <c r="D18" s="90">
        <v>5596</v>
      </c>
      <c r="E18" s="17"/>
      <c r="F18" s="19"/>
      <c r="G18" s="20">
        <f>SUM(D18:F18)</f>
        <v>5596</v>
      </c>
      <c r="H18" s="90">
        <v>1596</v>
      </c>
      <c r="I18" s="17"/>
      <c r="J18" s="19"/>
      <c r="K18" s="20">
        <f>SUM(H18:J18)</f>
        <v>1596</v>
      </c>
      <c r="L18" s="136">
        <f>K18/G18*100</f>
        <v>28.520371694067194</v>
      </c>
    </row>
    <row r="19" spans="1:12" ht="18.75" customHeight="1">
      <c r="A19" s="533"/>
      <c r="B19" s="35" t="s">
        <v>303</v>
      </c>
      <c r="C19" s="5" t="s">
        <v>295</v>
      </c>
      <c r="D19" s="14"/>
      <c r="E19" s="59">
        <v>650</v>
      </c>
      <c r="F19" s="128"/>
      <c r="G19" s="20">
        <f>SUM(D19:F19)</f>
        <v>650</v>
      </c>
      <c r="H19" s="14"/>
      <c r="I19" s="59">
        <v>493.7</v>
      </c>
      <c r="J19" s="128"/>
      <c r="K19" s="20">
        <f>SUM(H19:J19)</f>
        <v>493.7</v>
      </c>
      <c r="L19" s="136"/>
    </row>
    <row r="20" spans="1:12" ht="18.75" customHeight="1">
      <c r="A20" s="533"/>
      <c r="B20" s="35" t="s">
        <v>319</v>
      </c>
      <c r="C20" s="5" t="s">
        <v>320</v>
      </c>
      <c r="D20" s="64">
        <v>95</v>
      </c>
      <c r="E20" s="135"/>
      <c r="F20" s="22"/>
      <c r="G20" s="20">
        <f>SUM(D20:F20)</f>
        <v>95</v>
      </c>
      <c r="H20" s="64">
        <v>0</v>
      </c>
      <c r="I20" s="135"/>
      <c r="J20" s="22"/>
      <c r="K20" s="20">
        <f>SUM(H20:J20)</f>
        <v>0</v>
      </c>
      <c r="L20" s="136"/>
    </row>
    <row r="21" spans="1:12" ht="18.75" customHeight="1">
      <c r="A21" s="534"/>
      <c r="B21" s="35" t="s">
        <v>15</v>
      </c>
      <c r="C21" s="36" t="s">
        <v>62</v>
      </c>
      <c r="D21" s="25">
        <v>15878.8</v>
      </c>
      <c r="E21" s="75">
        <v>683.45</v>
      </c>
      <c r="F21" s="140"/>
      <c r="G21" s="28">
        <f>SUM(D21:E21)</f>
        <v>16562.25</v>
      </c>
      <c r="H21" s="25">
        <v>878.8</v>
      </c>
      <c r="I21" s="75"/>
      <c r="J21" s="140"/>
      <c r="K21" s="28">
        <f>SUM(H21:I21)</f>
        <v>878.8</v>
      </c>
      <c r="L21" s="136">
        <f>K21/G21*100</f>
        <v>5.306042355356308</v>
      </c>
    </row>
    <row r="22" spans="1:12" ht="24" customHeight="1">
      <c r="A22" s="535"/>
      <c r="B22" s="536" t="s">
        <v>19</v>
      </c>
      <c r="C22" s="537"/>
      <c r="D22" s="231">
        <f>SUM(D17:D21)</f>
        <v>21569.8</v>
      </c>
      <c r="E22" s="232">
        <f>SUM(E17:E21)</f>
        <v>1333.45</v>
      </c>
      <c r="F22" s="233"/>
      <c r="G22" s="235">
        <f>SUM(G17:G21)</f>
        <v>22903.25</v>
      </c>
      <c r="H22" s="231">
        <f>SUM(H17:H21)</f>
        <v>2474.8</v>
      </c>
      <c r="I22" s="232">
        <f>SUM(I17:I21)</f>
        <v>493.7</v>
      </c>
      <c r="J22" s="233"/>
      <c r="K22" s="235">
        <f>SUM(K17:K21)</f>
        <v>2968.5</v>
      </c>
      <c r="L22" s="136"/>
    </row>
    <row r="23" spans="1:12" ht="18.75" customHeight="1" hidden="1">
      <c r="A23" s="533" t="s">
        <v>68</v>
      </c>
      <c r="B23" s="45" t="s">
        <v>69</v>
      </c>
      <c r="C23" s="47" t="s">
        <v>74</v>
      </c>
      <c r="D23" s="133"/>
      <c r="E23" s="237"/>
      <c r="F23" s="22"/>
      <c r="G23" s="43"/>
      <c r="H23" s="133"/>
      <c r="I23" s="237"/>
      <c r="J23" s="22"/>
      <c r="K23" s="43"/>
      <c r="L23" s="136"/>
    </row>
    <row r="24" spans="1:12" ht="18.75" customHeight="1">
      <c r="A24" s="533"/>
      <c r="B24" s="45" t="s">
        <v>70</v>
      </c>
      <c r="C24" s="109" t="s">
        <v>49</v>
      </c>
      <c r="D24" s="41"/>
      <c r="E24" s="42"/>
      <c r="F24" s="16"/>
      <c r="G24" s="40"/>
      <c r="H24" s="41"/>
      <c r="I24" s="42"/>
      <c r="J24" s="16"/>
      <c r="K24" s="40"/>
      <c r="L24" s="136"/>
    </row>
    <row r="25" spans="1:12" ht="18.75" customHeight="1" hidden="1">
      <c r="A25" s="533"/>
      <c r="B25" s="45" t="s">
        <v>82</v>
      </c>
      <c r="C25" s="46" t="s">
        <v>80</v>
      </c>
      <c r="D25" s="64"/>
      <c r="E25" s="44"/>
      <c r="F25" s="22"/>
      <c r="G25" s="43">
        <f>SUM(D25:F25)</f>
        <v>0</v>
      </c>
      <c r="H25" s="64"/>
      <c r="I25" s="44"/>
      <c r="J25" s="22"/>
      <c r="K25" s="43">
        <f>SUM(H25:J25)</f>
        <v>0</v>
      </c>
      <c r="L25" s="136"/>
    </row>
    <row r="26" spans="1:12" ht="18.75" customHeight="1" hidden="1">
      <c r="A26" s="533"/>
      <c r="B26" s="45" t="s">
        <v>83</v>
      </c>
      <c r="C26" s="46" t="s">
        <v>165</v>
      </c>
      <c r="D26" s="64"/>
      <c r="E26" s="44"/>
      <c r="F26" s="22"/>
      <c r="G26" s="43">
        <f>SUM(D26:F26)</f>
        <v>0</v>
      </c>
      <c r="H26" s="64"/>
      <c r="I26" s="44"/>
      <c r="J26" s="22"/>
      <c r="K26" s="43">
        <f>SUM(H26:J26)</f>
        <v>0</v>
      </c>
      <c r="L26" s="136"/>
    </row>
    <row r="27" spans="1:12" ht="18.75" customHeight="1">
      <c r="A27" s="533"/>
      <c r="B27" s="45" t="s">
        <v>302</v>
      </c>
      <c r="C27" s="52" t="s">
        <v>295</v>
      </c>
      <c r="D27" s="90">
        <v>1538.8</v>
      </c>
      <c r="E27" s="44">
        <v>83365</v>
      </c>
      <c r="F27" s="112"/>
      <c r="G27" s="100">
        <f>SUM(D27:F27)</f>
        <v>84903.8</v>
      </c>
      <c r="H27" s="90">
        <v>1038.8</v>
      </c>
      <c r="I27" s="44">
        <v>29200</v>
      </c>
      <c r="J27" s="112"/>
      <c r="K27" s="100">
        <f>SUM(H27:J27)</f>
        <v>30238.8</v>
      </c>
      <c r="L27" s="136"/>
    </row>
    <row r="28" spans="1:12" ht="18.75" customHeight="1">
      <c r="A28" s="533"/>
      <c r="B28" s="45" t="s">
        <v>317</v>
      </c>
      <c r="C28" s="13" t="s">
        <v>63</v>
      </c>
      <c r="D28" s="64"/>
      <c r="E28" s="44">
        <v>0</v>
      </c>
      <c r="F28" s="134"/>
      <c r="G28" s="100">
        <f>SUM(D28:F28)</f>
        <v>0</v>
      </c>
      <c r="H28" s="64"/>
      <c r="I28" s="44">
        <v>0</v>
      </c>
      <c r="J28" s="134"/>
      <c r="K28" s="100">
        <f>SUM(H28:J28)</f>
        <v>0</v>
      </c>
      <c r="L28" s="136"/>
    </row>
    <row r="29" spans="1:12" ht="18.75" customHeight="1">
      <c r="A29" s="533"/>
      <c r="B29" s="45" t="s">
        <v>309</v>
      </c>
      <c r="C29" s="52" t="s">
        <v>307</v>
      </c>
      <c r="D29" s="131">
        <v>5370</v>
      </c>
      <c r="E29" s="129"/>
      <c r="F29" s="130">
        <v>6500</v>
      </c>
      <c r="G29" s="100">
        <f>SUM(D29:F29)</f>
        <v>11870</v>
      </c>
      <c r="H29" s="131">
        <v>0</v>
      </c>
      <c r="I29" s="129"/>
      <c r="J29" s="130"/>
      <c r="K29" s="100">
        <f>SUM(H29:J29)</f>
        <v>0</v>
      </c>
      <c r="L29" s="136"/>
    </row>
    <row r="30" spans="1:12" ht="18.75" customHeight="1">
      <c r="A30" s="533"/>
      <c r="B30" s="45" t="s">
        <v>71</v>
      </c>
      <c r="C30" s="47" t="s">
        <v>95</v>
      </c>
      <c r="D30" s="90"/>
      <c r="E30" s="17"/>
      <c r="F30" s="19"/>
      <c r="G30" s="43"/>
      <c r="H30" s="90"/>
      <c r="I30" s="17"/>
      <c r="J30" s="19"/>
      <c r="K30" s="43"/>
      <c r="L30" s="136"/>
    </row>
    <row r="31" spans="1:12" ht="18.75" customHeight="1">
      <c r="A31" s="534"/>
      <c r="B31" s="48" t="s">
        <v>72</v>
      </c>
      <c r="C31" s="39" t="s">
        <v>77</v>
      </c>
      <c r="D31" s="14">
        <v>152115.1</v>
      </c>
      <c r="E31" s="49">
        <v>2800</v>
      </c>
      <c r="F31" s="15">
        <v>1800</v>
      </c>
      <c r="G31" s="100">
        <f>SUM(D31:F31)</f>
        <v>156715.1</v>
      </c>
      <c r="H31" s="14">
        <v>109546.7</v>
      </c>
      <c r="I31" s="49"/>
      <c r="J31" s="15"/>
      <c r="K31" s="100">
        <f>SUM(H31:J31)</f>
        <v>109546.7</v>
      </c>
      <c r="L31" s="136">
        <f>K31/G31*100</f>
        <v>69.90181546002906</v>
      </c>
    </row>
    <row r="32" spans="1:12" ht="18.75" customHeight="1">
      <c r="A32" s="534"/>
      <c r="B32" s="35" t="s">
        <v>73</v>
      </c>
      <c r="C32" s="36" t="s">
        <v>62</v>
      </c>
      <c r="D32" s="37"/>
      <c r="E32" s="50">
        <v>2093</v>
      </c>
      <c r="F32" s="51"/>
      <c r="G32" s="101">
        <f>SUM(E32:F32)</f>
        <v>2093</v>
      </c>
      <c r="H32" s="37"/>
      <c r="I32" s="50">
        <v>0</v>
      </c>
      <c r="J32" s="51"/>
      <c r="K32" s="101">
        <f>SUM(I32:J32)</f>
        <v>0</v>
      </c>
      <c r="L32" s="136">
        <f>K32/G32*100</f>
        <v>0</v>
      </c>
    </row>
    <row r="33" spans="1:12" ht="24" customHeight="1" thickBot="1">
      <c r="A33" s="535"/>
      <c r="B33" s="536" t="s">
        <v>19</v>
      </c>
      <c r="C33" s="537"/>
      <c r="D33" s="239">
        <f aca="true" t="shared" si="1" ref="D33:K33">SUM(D23:D32)</f>
        <v>159023.9</v>
      </c>
      <c r="E33" s="240">
        <f t="shared" si="1"/>
        <v>88258</v>
      </c>
      <c r="F33" s="241">
        <f t="shared" si="1"/>
        <v>8300</v>
      </c>
      <c r="G33" s="242">
        <f t="shared" si="1"/>
        <v>255581.90000000002</v>
      </c>
      <c r="H33" s="239">
        <f t="shared" si="1"/>
        <v>110585.5</v>
      </c>
      <c r="I33" s="240">
        <f t="shared" si="1"/>
        <v>29200</v>
      </c>
      <c r="J33" s="241">
        <f t="shared" si="1"/>
        <v>0</v>
      </c>
      <c r="K33" s="242">
        <f t="shared" si="1"/>
        <v>139785.5</v>
      </c>
      <c r="L33" s="136"/>
    </row>
    <row r="34" spans="1:12" ht="40.5" customHeight="1">
      <c r="A34" s="524" t="s">
        <v>310</v>
      </c>
      <c r="B34" s="525"/>
      <c r="C34" s="525"/>
      <c r="D34" s="527" t="s">
        <v>294</v>
      </c>
      <c r="E34" s="527"/>
      <c r="F34" s="527"/>
      <c r="G34" s="527"/>
      <c r="H34" s="527" t="s">
        <v>326</v>
      </c>
      <c r="I34" s="527"/>
      <c r="J34" s="527"/>
      <c r="K34" s="527"/>
      <c r="L34" s="136"/>
    </row>
    <row r="35" spans="1:12" ht="24" customHeight="1">
      <c r="A35" s="221" t="s">
        <v>16</v>
      </c>
      <c r="B35" s="529" t="s">
        <v>213</v>
      </c>
      <c r="C35" s="529"/>
      <c r="D35" s="530" t="s">
        <v>37</v>
      </c>
      <c r="E35" s="530"/>
      <c r="F35" s="530"/>
      <c r="G35" s="530" t="s">
        <v>11</v>
      </c>
      <c r="H35" s="530" t="s">
        <v>37</v>
      </c>
      <c r="I35" s="530"/>
      <c r="J35" s="530"/>
      <c r="K35" s="530" t="s">
        <v>11</v>
      </c>
      <c r="L35" s="136"/>
    </row>
    <row r="36" spans="1:12" ht="24" customHeight="1">
      <c r="A36" s="224"/>
      <c r="B36" s="207" t="s">
        <v>205</v>
      </c>
      <c r="C36" s="222" t="s">
        <v>17</v>
      </c>
      <c r="D36" s="205" t="s">
        <v>204</v>
      </c>
      <c r="E36" s="205" t="s">
        <v>172</v>
      </c>
      <c r="F36" s="223" t="s">
        <v>67</v>
      </c>
      <c r="G36" s="530"/>
      <c r="H36" s="205" t="s">
        <v>204</v>
      </c>
      <c r="I36" s="205" t="s">
        <v>172</v>
      </c>
      <c r="J36" s="223" t="s">
        <v>67</v>
      </c>
      <c r="K36" s="530"/>
      <c r="L36" s="136"/>
    </row>
    <row r="37" spans="1:12" ht="18.75" customHeight="1">
      <c r="A37" s="532" t="s">
        <v>21</v>
      </c>
      <c r="B37" s="4" t="s">
        <v>52</v>
      </c>
      <c r="C37" s="109" t="s">
        <v>49</v>
      </c>
      <c r="D37" s="34"/>
      <c r="E37" s="9"/>
      <c r="F37" s="10"/>
      <c r="G37" s="103"/>
      <c r="H37" s="34"/>
      <c r="I37" s="9"/>
      <c r="J37" s="10"/>
      <c r="K37" s="103"/>
      <c r="L37" s="136"/>
    </row>
    <row r="38" spans="1:12" ht="18.75" customHeight="1">
      <c r="A38" s="533"/>
      <c r="B38" s="4" t="s">
        <v>301</v>
      </c>
      <c r="C38" s="72" t="s">
        <v>295</v>
      </c>
      <c r="D38" s="14">
        <v>200</v>
      </c>
      <c r="E38" s="59">
        <v>12600</v>
      </c>
      <c r="F38" s="128"/>
      <c r="G38" s="100">
        <f>SUM(D38:F38)</f>
        <v>12800</v>
      </c>
      <c r="H38" s="14"/>
      <c r="I38" s="59">
        <v>111.3</v>
      </c>
      <c r="J38" s="128"/>
      <c r="K38" s="100">
        <f>SUM(H38:J38)</f>
        <v>111.3</v>
      </c>
      <c r="L38" s="136"/>
    </row>
    <row r="39" spans="1:12" ht="18" customHeight="1">
      <c r="A39" s="534"/>
      <c r="B39" s="66" t="s">
        <v>20</v>
      </c>
      <c r="C39" s="55" t="s">
        <v>206</v>
      </c>
      <c r="D39" s="37">
        <v>46816</v>
      </c>
      <c r="E39" s="26"/>
      <c r="F39" s="22">
        <v>1700</v>
      </c>
      <c r="G39" s="22">
        <f>SUM(D39:F39)</f>
        <v>48516</v>
      </c>
      <c r="H39" s="37">
        <v>43634</v>
      </c>
      <c r="I39" s="26"/>
      <c r="J39" s="22"/>
      <c r="K39" s="22">
        <f>SUM(H39:J39)</f>
        <v>43634</v>
      </c>
      <c r="L39" s="136">
        <f>K39/G39*100</f>
        <v>89.93734025888367</v>
      </c>
    </row>
    <row r="40" spans="1:12" ht="24" customHeight="1">
      <c r="A40" s="535"/>
      <c r="B40" s="536" t="s">
        <v>19</v>
      </c>
      <c r="C40" s="537"/>
      <c r="D40" s="166">
        <f>SUM(D37:D39)</f>
        <v>47016</v>
      </c>
      <c r="E40" s="245">
        <f>SUM(E37:E39)</f>
        <v>12600</v>
      </c>
      <c r="F40" s="233">
        <f>SUM(F39:F39)</f>
        <v>1700</v>
      </c>
      <c r="G40" s="235">
        <f>SUM(G38:G39)</f>
        <v>61316</v>
      </c>
      <c r="H40" s="166">
        <f>SUM(H37:H39)</f>
        <v>43634</v>
      </c>
      <c r="I40" s="245">
        <f>SUM(I37:I39)</f>
        <v>111.3</v>
      </c>
      <c r="J40" s="233">
        <f>SUM(J39:J39)</f>
        <v>0</v>
      </c>
      <c r="K40" s="235">
        <f>SUM(K38:K39)</f>
        <v>43745.3</v>
      </c>
      <c r="L40" s="136"/>
    </row>
    <row r="41" spans="1:12" ht="18.75" customHeight="1">
      <c r="A41" s="533" t="s">
        <v>41</v>
      </c>
      <c r="B41" s="53" t="s">
        <v>42</v>
      </c>
      <c r="C41" s="7" t="s">
        <v>87</v>
      </c>
      <c r="D41" s="133">
        <v>630</v>
      </c>
      <c r="E41" s="54"/>
      <c r="F41" s="22"/>
      <c r="G41" s="8">
        <f>SUM(D41:F41)</f>
        <v>630</v>
      </c>
      <c r="H41" s="133">
        <v>0</v>
      </c>
      <c r="I41" s="54"/>
      <c r="J41" s="22"/>
      <c r="K41" s="8">
        <f aca="true" t="shared" si="2" ref="K41:K49">SUM(H41:J41)</f>
        <v>0</v>
      </c>
      <c r="L41" s="136">
        <f>K41/G41*100</f>
        <v>0</v>
      </c>
    </row>
    <row r="42" spans="1:12" ht="17.25" customHeight="1">
      <c r="A42" s="533"/>
      <c r="B42" s="30" t="s">
        <v>99</v>
      </c>
      <c r="C42" s="46" t="s">
        <v>100</v>
      </c>
      <c r="D42" s="246"/>
      <c r="E42" s="247"/>
      <c r="F42" s="16"/>
      <c r="G42" s="20"/>
      <c r="H42" s="246"/>
      <c r="I42" s="247"/>
      <c r="J42" s="16"/>
      <c r="K42" s="20"/>
      <c r="L42" s="136"/>
    </row>
    <row r="43" spans="1:12" ht="18.75" customHeight="1">
      <c r="A43" s="533"/>
      <c r="B43" s="30" t="s">
        <v>53</v>
      </c>
      <c r="C43" s="109" t="s">
        <v>49</v>
      </c>
      <c r="D43" s="246"/>
      <c r="E43" s="247"/>
      <c r="F43" s="16"/>
      <c r="G43" s="20"/>
      <c r="H43" s="246"/>
      <c r="I43" s="247"/>
      <c r="J43" s="16"/>
      <c r="K43" s="20"/>
      <c r="L43" s="136"/>
    </row>
    <row r="44" spans="1:12" ht="18.75" customHeight="1">
      <c r="A44" s="533"/>
      <c r="B44" s="30" t="s">
        <v>78</v>
      </c>
      <c r="C44" s="31" t="s">
        <v>63</v>
      </c>
      <c r="D44" s="246">
        <v>680</v>
      </c>
      <c r="E44" s="247"/>
      <c r="F44" s="16"/>
      <c r="G44" s="32">
        <f aca="true" t="shared" si="3" ref="G44:G49">SUM(D44:F44)</f>
        <v>680</v>
      </c>
      <c r="H44" s="246">
        <v>0</v>
      </c>
      <c r="I44" s="247"/>
      <c r="J44" s="16"/>
      <c r="K44" s="32">
        <f t="shared" si="2"/>
        <v>0</v>
      </c>
      <c r="L44" s="136">
        <f>K44/G44*100</f>
        <v>0</v>
      </c>
    </row>
    <row r="45" spans="1:12" ht="18.75" customHeight="1">
      <c r="A45" s="533"/>
      <c r="B45" s="30" t="s">
        <v>300</v>
      </c>
      <c r="C45" s="31" t="s">
        <v>295</v>
      </c>
      <c r="D45" s="251"/>
      <c r="E45" s="252">
        <v>554</v>
      </c>
      <c r="F45" s="250"/>
      <c r="G45" s="32">
        <f t="shared" si="3"/>
        <v>554</v>
      </c>
      <c r="H45" s="251"/>
      <c r="I45" s="252">
        <v>53.3</v>
      </c>
      <c r="J45" s="250"/>
      <c r="K45" s="32">
        <f t="shared" si="2"/>
        <v>53.3</v>
      </c>
      <c r="L45" s="136"/>
    </row>
    <row r="46" spans="1:12" ht="18.75" customHeight="1">
      <c r="A46" s="533"/>
      <c r="B46" s="30" t="s">
        <v>306</v>
      </c>
      <c r="C46" s="31" t="s">
        <v>307</v>
      </c>
      <c r="D46" s="41">
        <v>26140</v>
      </c>
      <c r="E46" s="253">
        <v>150</v>
      </c>
      <c r="F46" s="250">
        <f>4200</f>
        <v>4200</v>
      </c>
      <c r="G46" s="32">
        <f t="shared" si="3"/>
        <v>30490</v>
      </c>
      <c r="H46" s="41">
        <v>5090</v>
      </c>
      <c r="I46" s="253"/>
      <c r="J46" s="250"/>
      <c r="K46" s="32">
        <f t="shared" si="2"/>
        <v>5090</v>
      </c>
      <c r="L46" s="136"/>
    </row>
    <row r="47" spans="1:12" ht="18.75" customHeight="1">
      <c r="A47" s="534"/>
      <c r="B47" s="30" t="s">
        <v>43</v>
      </c>
      <c r="C47" s="46" t="s">
        <v>95</v>
      </c>
      <c r="D47" s="104">
        <v>3158</v>
      </c>
      <c r="E47" s="56"/>
      <c r="F47" s="57">
        <v>800</v>
      </c>
      <c r="G47" s="32">
        <f t="shared" si="3"/>
        <v>3958</v>
      </c>
      <c r="H47" s="104">
        <v>0</v>
      </c>
      <c r="I47" s="56"/>
      <c r="J47" s="57"/>
      <c r="K47" s="32">
        <f t="shared" si="2"/>
        <v>0</v>
      </c>
      <c r="L47" s="136">
        <f>K47/G47*100</f>
        <v>0</v>
      </c>
    </row>
    <row r="48" spans="1:12" ht="18" customHeight="1">
      <c r="A48" s="534"/>
      <c r="B48" s="30" t="s">
        <v>46</v>
      </c>
      <c r="C48" s="55" t="s">
        <v>206</v>
      </c>
      <c r="D48" s="14">
        <v>410</v>
      </c>
      <c r="E48" s="59"/>
      <c r="F48" s="15"/>
      <c r="G48" s="22">
        <f t="shared" si="3"/>
        <v>410</v>
      </c>
      <c r="H48" s="14">
        <v>0</v>
      </c>
      <c r="I48" s="59"/>
      <c r="J48" s="15"/>
      <c r="K48" s="22">
        <f t="shared" si="2"/>
        <v>0</v>
      </c>
      <c r="L48" s="136">
        <f>K48/G48*100</f>
        <v>0</v>
      </c>
    </row>
    <row r="49" spans="1:12" ht="18" customHeight="1">
      <c r="A49" s="534"/>
      <c r="B49" s="30" t="s">
        <v>164</v>
      </c>
      <c r="C49" s="36" t="s">
        <v>62</v>
      </c>
      <c r="D49" s="37">
        <v>2105</v>
      </c>
      <c r="E49" s="26"/>
      <c r="F49" s="22"/>
      <c r="G49" s="28">
        <f t="shared" si="3"/>
        <v>2105</v>
      </c>
      <c r="H49" s="37">
        <v>1805</v>
      </c>
      <c r="I49" s="26"/>
      <c r="J49" s="22"/>
      <c r="K49" s="28">
        <f t="shared" si="2"/>
        <v>1805</v>
      </c>
      <c r="L49" s="136">
        <f>K49/G49*100</f>
        <v>85.74821852731591</v>
      </c>
    </row>
    <row r="50" spans="1:12" ht="24" customHeight="1">
      <c r="A50" s="535"/>
      <c r="B50" s="536" t="s">
        <v>19</v>
      </c>
      <c r="C50" s="537"/>
      <c r="D50" s="231">
        <f aca="true" t="shared" si="4" ref="D50:K50">SUM(D41:D49)</f>
        <v>33123</v>
      </c>
      <c r="E50" s="232">
        <f t="shared" si="4"/>
        <v>704</v>
      </c>
      <c r="F50" s="233">
        <f t="shared" si="4"/>
        <v>5000</v>
      </c>
      <c r="G50" s="235">
        <f t="shared" si="4"/>
        <v>38827</v>
      </c>
      <c r="H50" s="231">
        <f t="shared" si="4"/>
        <v>6895</v>
      </c>
      <c r="I50" s="232">
        <f t="shared" si="4"/>
        <v>53.3</v>
      </c>
      <c r="J50" s="233">
        <f t="shared" si="4"/>
        <v>0</v>
      </c>
      <c r="K50" s="235">
        <f t="shared" si="4"/>
        <v>6948.3</v>
      </c>
      <c r="L50" s="136"/>
    </row>
    <row r="51" spans="1:12" ht="18.75" customHeight="1">
      <c r="A51" s="532" t="s">
        <v>22</v>
      </c>
      <c r="B51" s="6" t="s">
        <v>91</v>
      </c>
      <c r="C51" s="7" t="s">
        <v>166</v>
      </c>
      <c r="D51" s="34">
        <v>8720</v>
      </c>
      <c r="E51" s="9">
        <v>2050</v>
      </c>
      <c r="F51" s="61"/>
      <c r="G51" s="62">
        <f>SUM(D51:F51)</f>
        <v>10770</v>
      </c>
      <c r="H51" s="34">
        <v>2300</v>
      </c>
      <c r="I51" s="9"/>
      <c r="J51" s="61"/>
      <c r="K51" s="62">
        <f>SUM(H51:J51)</f>
        <v>2300</v>
      </c>
      <c r="L51" s="136">
        <f>K51/G51*100</f>
        <v>21.35561745589601</v>
      </c>
    </row>
    <row r="52" spans="1:12" ht="18.75" customHeight="1">
      <c r="A52" s="534"/>
      <c r="B52" s="63" t="s">
        <v>304</v>
      </c>
      <c r="C52" s="109" t="s">
        <v>295</v>
      </c>
      <c r="D52" s="14"/>
      <c r="E52" s="59">
        <v>2000</v>
      </c>
      <c r="F52" s="15"/>
      <c r="G52" s="65">
        <f>SUM(D52:F52)</f>
        <v>2000</v>
      </c>
      <c r="H52" s="14">
        <v>0</v>
      </c>
      <c r="I52" s="59"/>
      <c r="J52" s="15"/>
      <c r="K52" s="65">
        <f>SUM(H52:J52)</f>
        <v>0</v>
      </c>
      <c r="L52" s="136"/>
    </row>
    <row r="53" spans="1:12" ht="18.75" customHeight="1" hidden="1">
      <c r="A53" s="534"/>
      <c r="B53" s="66" t="s">
        <v>57</v>
      </c>
      <c r="C53" s="203" t="s">
        <v>88</v>
      </c>
      <c r="D53" s="64"/>
      <c r="E53" s="23"/>
      <c r="F53" s="22"/>
      <c r="G53" s="62"/>
      <c r="H53" s="64"/>
      <c r="I53" s="23"/>
      <c r="J53" s="22"/>
      <c r="K53" s="62"/>
      <c r="L53" s="136"/>
    </row>
    <row r="54" spans="1:12" ht="18" customHeight="1">
      <c r="A54" s="534"/>
      <c r="B54" s="66" t="s">
        <v>81</v>
      </c>
      <c r="C54" s="55" t="s">
        <v>206</v>
      </c>
      <c r="D54" s="90">
        <v>1073</v>
      </c>
      <c r="E54" s="18"/>
      <c r="F54" s="19"/>
      <c r="G54" s="65">
        <f>SUM(D54:F54)</f>
        <v>1073</v>
      </c>
      <c r="H54" s="90">
        <v>0</v>
      </c>
      <c r="I54" s="18"/>
      <c r="J54" s="19"/>
      <c r="K54" s="65">
        <f aca="true" t="shared" si="5" ref="K54:K63">SUM(H54:J54)</f>
        <v>0</v>
      </c>
      <c r="L54" s="136">
        <f>K54/G54*100</f>
        <v>0</v>
      </c>
    </row>
    <row r="55" spans="1:12" ht="31.5" customHeight="1" hidden="1">
      <c r="A55" s="534"/>
      <c r="B55" s="24" t="s">
        <v>45</v>
      </c>
      <c r="C55" s="68" t="s">
        <v>62</v>
      </c>
      <c r="D55" s="37"/>
      <c r="E55" s="26"/>
      <c r="F55" s="22"/>
      <c r="G55" s="69"/>
      <c r="H55" s="37"/>
      <c r="I55" s="26"/>
      <c r="J55" s="22"/>
      <c r="K55" s="69"/>
      <c r="L55" s="136"/>
    </row>
    <row r="56" spans="1:12" ht="24" customHeight="1">
      <c r="A56" s="535"/>
      <c r="B56" s="536" t="s">
        <v>19</v>
      </c>
      <c r="C56" s="537"/>
      <c r="D56" s="254">
        <f>SUM(D51:D55)</f>
        <v>9793</v>
      </c>
      <c r="E56" s="255">
        <f>SUM(E51:E55)</f>
        <v>4050</v>
      </c>
      <c r="F56" s="256">
        <f>SUM(F52:F55)</f>
        <v>0</v>
      </c>
      <c r="G56" s="235">
        <f>SUM(D56:F56)</f>
        <v>13843</v>
      </c>
      <c r="H56" s="254">
        <f>SUM(H51:H55)</f>
        <v>2300</v>
      </c>
      <c r="I56" s="255">
        <f>SUM(I51:I55)</f>
        <v>0</v>
      </c>
      <c r="J56" s="256">
        <f>SUM(J52:J55)</f>
        <v>0</v>
      </c>
      <c r="K56" s="235">
        <f>SUM(H56:J56)</f>
        <v>2300</v>
      </c>
      <c r="L56" s="136"/>
    </row>
    <row r="57" spans="1:12" ht="18.75" customHeight="1">
      <c r="A57" s="549" t="s">
        <v>98</v>
      </c>
      <c r="B57" s="70" t="s">
        <v>54</v>
      </c>
      <c r="C57" s="46" t="s">
        <v>49</v>
      </c>
      <c r="D57" s="34"/>
      <c r="E57" s="9"/>
      <c r="F57" s="10"/>
      <c r="G57" s="67"/>
      <c r="H57" s="34"/>
      <c r="I57" s="9"/>
      <c r="J57" s="10"/>
      <c r="K57" s="67"/>
      <c r="L57" s="136"/>
    </row>
    <row r="58" spans="1:12" ht="18.75" customHeight="1">
      <c r="A58" s="549"/>
      <c r="B58" s="127" t="s">
        <v>54</v>
      </c>
      <c r="C58" s="72" t="s">
        <v>299</v>
      </c>
      <c r="D58" s="90">
        <v>2757</v>
      </c>
      <c r="E58" s="18"/>
      <c r="F58" s="19"/>
      <c r="G58" s="32">
        <f>SUM(D58:F58)</f>
        <v>2757</v>
      </c>
      <c r="H58" s="90">
        <v>12</v>
      </c>
      <c r="I58" s="18"/>
      <c r="J58" s="19"/>
      <c r="K58" s="32">
        <f t="shared" si="5"/>
        <v>12</v>
      </c>
      <c r="L58" s="136"/>
    </row>
    <row r="59" spans="1:12" ht="18.75" customHeight="1">
      <c r="A59" s="549"/>
      <c r="B59" s="127" t="s">
        <v>297</v>
      </c>
      <c r="C59" s="109" t="s">
        <v>295</v>
      </c>
      <c r="D59" s="90">
        <v>17200</v>
      </c>
      <c r="E59" s="18">
        <v>148190</v>
      </c>
      <c r="F59" s="19"/>
      <c r="G59" s="32">
        <f>SUM(D59:F59)</f>
        <v>165390</v>
      </c>
      <c r="H59" s="90">
        <v>12130</v>
      </c>
      <c r="I59" s="18">
        <v>83251</v>
      </c>
      <c r="J59" s="19"/>
      <c r="K59" s="32">
        <f t="shared" si="5"/>
        <v>95381</v>
      </c>
      <c r="L59" s="136"/>
    </row>
    <row r="60" spans="1:12" ht="18" customHeight="1">
      <c r="A60" s="534"/>
      <c r="B60" s="12" t="s">
        <v>23</v>
      </c>
      <c r="C60" s="55" t="s">
        <v>206</v>
      </c>
      <c r="D60" s="14">
        <v>800</v>
      </c>
      <c r="E60" s="59"/>
      <c r="F60" s="15"/>
      <c r="G60" s="32">
        <f>SUM(D60:F60)</f>
        <v>800</v>
      </c>
      <c r="H60" s="14">
        <v>800</v>
      </c>
      <c r="I60" s="59"/>
      <c r="J60" s="15"/>
      <c r="K60" s="32">
        <f t="shared" si="5"/>
        <v>800</v>
      </c>
      <c r="L60" s="136">
        <f>K60/G60*100</f>
        <v>100</v>
      </c>
    </row>
    <row r="61" spans="1:12" ht="18.75" customHeight="1" hidden="1">
      <c r="A61" s="534"/>
      <c r="B61" s="12" t="s">
        <v>94</v>
      </c>
      <c r="C61" s="13" t="s">
        <v>95</v>
      </c>
      <c r="D61" s="14"/>
      <c r="E61" s="1"/>
      <c r="F61" s="258"/>
      <c r="G61" s="20"/>
      <c r="H61" s="14"/>
      <c r="J61" s="258"/>
      <c r="K61" s="20"/>
      <c r="L61" s="136"/>
    </row>
    <row r="62" spans="1:12" ht="18.75" customHeight="1">
      <c r="A62" s="534"/>
      <c r="B62" s="12" t="s">
        <v>24</v>
      </c>
      <c r="C62" s="55" t="s">
        <v>62</v>
      </c>
      <c r="D62" s="14">
        <v>300</v>
      </c>
      <c r="E62" s="59"/>
      <c r="F62" s="15"/>
      <c r="G62" s="32">
        <f>SUM(D62:F62)</f>
        <v>300</v>
      </c>
      <c r="H62" s="14">
        <v>300</v>
      </c>
      <c r="I62" s="59"/>
      <c r="J62" s="15"/>
      <c r="K62" s="32">
        <f t="shared" si="5"/>
        <v>300</v>
      </c>
      <c r="L62" s="136">
        <f>K62/G62*100</f>
        <v>100</v>
      </c>
    </row>
    <row r="63" spans="1:12" ht="18.75" customHeight="1">
      <c r="A63" s="534"/>
      <c r="B63" s="66" t="s">
        <v>79</v>
      </c>
      <c r="C63" s="68" t="s">
        <v>241</v>
      </c>
      <c r="D63" s="37">
        <v>4010</v>
      </c>
      <c r="E63" s="26"/>
      <c r="F63" s="22"/>
      <c r="G63" s="28">
        <f>SUM(D63:F63)</f>
        <v>4010</v>
      </c>
      <c r="H63" s="37">
        <v>4000</v>
      </c>
      <c r="I63" s="26"/>
      <c r="J63" s="22"/>
      <c r="K63" s="28">
        <f t="shared" si="5"/>
        <v>4000</v>
      </c>
      <c r="L63" s="136">
        <f>K63/G63*100</f>
        <v>99.75062344139651</v>
      </c>
    </row>
    <row r="64" spans="1:12" ht="24" customHeight="1" thickBot="1">
      <c r="A64" s="535"/>
      <c r="B64" s="536" t="s">
        <v>19</v>
      </c>
      <c r="C64" s="537"/>
      <c r="D64" s="231">
        <f>SUM(D57:D63)</f>
        <v>25067</v>
      </c>
      <c r="E64" s="232">
        <f>SUM(E57:E63)</f>
        <v>148190</v>
      </c>
      <c r="F64" s="233"/>
      <c r="G64" s="235">
        <f>SUM(G57:G63)</f>
        <v>173257</v>
      </c>
      <c r="H64" s="231">
        <f>SUM(H57:H63)</f>
        <v>17242</v>
      </c>
      <c r="I64" s="232">
        <f>SUM(I57:I63)</f>
        <v>83251</v>
      </c>
      <c r="J64" s="233"/>
      <c r="K64" s="235">
        <f>SUM(K57:K63)</f>
        <v>100493</v>
      </c>
      <c r="L64" s="136"/>
    </row>
    <row r="65" spans="1:12" ht="42" customHeight="1">
      <c r="A65" s="524" t="s">
        <v>310</v>
      </c>
      <c r="B65" s="525"/>
      <c r="C65" s="525"/>
      <c r="D65" s="527" t="s">
        <v>294</v>
      </c>
      <c r="E65" s="527"/>
      <c r="F65" s="527"/>
      <c r="G65" s="527"/>
      <c r="H65" s="527" t="s">
        <v>326</v>
      </c>
      <c r="I65" s="527"/>
      <c r="J65" s="527"/>
      <c r="K65" s="527"/>
      <c r="L65" s="136"/>
    </row>
    <row r="66" spans="1:12" ht="24" customHeight="1">
      <c r="A66" s="221" t="s">
        <v>16</v>
      </c>
      <c r="B66" s="529" t="s">
        <v>213</v>
      </c>
      <c r="C66" s="529"/>
      <c r="D66" s="530" t="s">
        <v>37</v>
      </c>
      <c r="E66" s="530"/>
      <c r="F66" s="530"/>
      <c r="G66" s="530" t="s">
        <v>11</v>
      </c>
      <c r="H66" s="530" t="s">
        <v>37</v>
      </c>
      <c r="I66" s="530"/>
      <c r="J66" s="530"/>
      <c r="K66" s="530" t="s">
        <v>11</v>
      </c>
      <c r="L66" s="136"/>
    </row>
    <row r="67" spans="1:12" ht="24" customHeight="1">
      <c r="A67" s="224"/>
      <c r="B67" s="207" t="s">
        <v>205</v>
      </c>
      <c r="C67" s="222" t="s">
        <v>17</v>
      </c>
      <c r="D67" s="205" t="s">
        <v>204</v>
      </c>
      <c r="E67" s="205" t="s">
        <v>172</v>
      </c>
      <c r="F67" s="223" t="s">
        <v>67</v>
      </c>
      <c r="G67" s="530"/>
      <c r="H67" s="205" t="s">
        <v>204</v>
      </c>
      <c r="I67" s="205" t="s">
        <v>172</v>
      </c>
      <c r="J67" s="223" t="s">
        <v>67</v>
      </c>
      <c r="K67" s="530"/>
      <c r="L67" s="136"/>
    </row>
    <row r="68" spans="1:12" ht="18.75" customHeight="1">
      <c r="A68" s="533" t="s">
        <v>44</v>
      </c>
      <c r="B68" s="71" t="s">
        <v>25</v>
      </c>
      <c r="C68" s="72" t="s">
        <v>26</v>
      </c>
      <c r="D68" s="34">
        <v>285</v>
      </c>
      <c r="E68" s="9"/>
      <c r="F68" s="10"/>
      <c r="G68" s="22">
        <f>SUM(D68:F68)</f>
        <v>285</v>
      </c>
      <c r="H68" s="34">
        <v>285</v>
      </c>
      <c r="I68" s="9"/>
      <c r="J68" s="10"/>
      <c r="K68" s="22">
        <f>SUM(H68:J68)</f>
        <v>285</v>
      </c>
      <c r="L68" s="136">
        <f>K68/G68*100</f>
        <v>100</v>
      </c>
    </row>
    <row r="69" spans="1:12" ht="18.75" customHeight="1">
      <c r="A69" s="533"/>
      <c r="B69" s="12" t="s">
        <v>58</v>
      </c>
      <c r="C69" s="46" t="s">
        <v>166</v>
      </c>
      <c r="D69" s="64">
        <v>4240</v>
      </c>
      <c r="E69" s="23"/>
      <c r="F69" s="22"/>
      <c r="G69" s="58">
        <f>SUM(D69:F69)</f>
        <v>4240</v>
      </c>
      <c r="H69" s="64">
        <v>0</v>
      </c>
      <c r="I69" s="23"/>
      <c r="J69" s="22"/>
      <c r="K69" s="58">
        <f>SUM(H69:J69)</f>
        <v>0</v>
      </c>
      <c r="L69" s="136">
        <f>K69/G69*100</f>
        <v>0</v>
      </c>
    </row>
    <row r="70" spans="1:12" ht="18.75" customHeight="1" hidden="1">
      <c r="A70" s="533"/>
      <c r="B70" s="12" t="s">
        <v>56</v>
      </c>
      <c r="C70" s="46" t="s">
        <v>74</v>
      </c>
      <c r="D70" s="251"/>
      <c r="E70" s="252"/>
      <c r="F70" s="250"/>
      <c r="G70" s="22"/>
      <c r="H70" s="251"/>
      <c r="I70" s="252"/>
      <c r="J70" s="250"/>
      <c r="K70" s="22"/>
      <c r="L70" s="136"/>
    </row>
    <row r="71" spans="1:12" ht="18.75" customHeight="1">
      <c r="A71" s="541"/>
      <c r="B71" s="12" t="s">
        <v>55</v>
      </c>
      <c r="C71" s="46" t="s">
        <v>49</v>
      </c>
      <c r="D71" s="14"/>
      <c r="E71" s="59"/>
      <c r="F71" s="15"/>
      <c r="G71" s="20"/>
      <c r="H71" s="14"/>
      <c r="I71" s="59"/>
      <c r="J71" s="15"/>
      <c r="K71" s="20"/>
      <c r="L71" s="136"/>
    </row>
    <row r="72" spans="1:12" ht="18.75" customHeight="1">
      <c r="A72" s="541"/>
      <c r="B72" s="12" t="s">
        <v>55</v>
      </c>
      <c r="C72" s="46" t="s">
        <v>299</v>
      </c>
      <c r="D72" s="90">
        <v>14638</v>
      </c>
      <c r="E72" s="18"/>
      <c r="F72" s="19"/>
      <c r="G72" s="20">
        <f>SUM(D72:F72)</f>
        <v>14638</v>
      </c>
      <c r="H72" s="90">
        <v>141.5</v>
      </c>
      <c r="I72" s="18"/>
      <c r="J72" s="19"/>
      <c r="K72" s="20">
        <f aca="true" t="shared" si="6" ref="K72:K80">SUM(H72:J72)</f>
        <v>141.5</v>
      </c>
      <c r="L72" s="136"/>
    </row>
    <row r="73" spans="1:12" ht="18.75" customHeight="1">
      <c r="A73" s="541"/>
      <c r="B73" s="12" t="s">
        <v>92</v>
      </c>
      <c r="C73" s="46" t="s">
        <v>166</v>
      </c>
      <c r="D73" s="90">
        <v>36671.4</v>
      </c>
      <c r="E73" s="18">
        <v>4250</v>
      </c>
      <c r="F73" s="19"/>
      <c r="G73" s="20">
        <f>SUM(D73:F73)</f>
        <v>40921.4</v>
      </c>
      <c r="H73" s="90">
        <v>28512</v>
      </c>
      <c r="I73" s="18"/>
      <c r="J73" s="19"/>
      <c r="K73" s="20">
        <f>SUM(H73:J73)</f>
        <v>28512</v>
      </c>
      <c r="L73" s="136">
        <f>K73/G73*100</f>
        <v>69.67503555596826</v>
      </c>
    </row>
    <row r="74" spans="1:12" ht="18.75" customHeight="1">
      <c r="A74" s="541"/>
      <c r="B74" s="12" t="s">
        <v>75</v>
      </c>
      <c r="C74" s="46" t="s">
        <v>240</v>
      </c>
      <c r="D74" s="90"/>
      <c r="E74" s="18"/>
      <c r="F74" s="19"/>
      <c r="G74" s="20"/>
      <c r="H74" s="90"/>
      <c r="I74" s="18"/>
      <c r="J74" s="19"/>
      <c r="K74" s="20"/>
      <c r="L74" s="136"/>
    </row>
    <row r="75" spans="1:12" ht="18.75" customHeight="1">
      <c r="A75" s="541"/>
      <c r="B75" s="12" t="s">
        <v>298</v>
      </c>
      <c r="C75" s="109" t="s">
        <v>295</v>
      </c>
      <c r="D75" s="90">
        <v>4500</v>
      </c>
      <c r="E75" s="18">
        <v>17550</v>
      </c>
      <c r="F75" s="19"/>
      <c r="G75" s="32">
        <f aca="true" t="shared" si="7" ref="G75:G80">SUM(D75:F75)</f>
        <v>22050</v>
      </c>
      <c r="H75" s="90">
        <v>4500</v>
      </c>
      <c r="I75" s="18">
        <v>5500</v>
      </c>
      <c r="J75" s="19"/>
      <c r="K75" s="32">
        <f t="shared" si="6"/>
        <v>10000</v>
      </c>
      <c r="L75" s="136"/>
    </row>
    <row r="76" spans="1:12" ht="18.75" customHeight="1">
      <c r="A76" s="541"/>
      <c r="B76" s="12" t="s">
        <v>27</v>
      </c>
      <c r="C76" s="46" t="s">
        <v>96</v>
      </c>
      <c r="D76" s="90">
        <v>29567.5</v>
      </c>
      <c r="E76" s="18">
        <v>6500</v>
      </c>
      <c r="F76" s="19"/>
      <c r="G76" s="32">
        <f t="shared" si="7"/>
        <v>36067.5</v>
      </c>
      <c r="H76" s="90">
        <v>16171</v>
      </c>
      <c r="I76" s="18"/>
      <c r="J76" s="19"/>
      <c r="K76" s="32">
        <f t="shared" si="6"/>
        <v>16171</v>
      </c>
      <c r="L76" s="136">
        <f>K76/G76*100</f>
        <v>44.83537811048728</v>
      </c>
    </row>
    <row r="77" spans="1:12" ht="18.75" customHeight="1">
      <c r="A77" s="541"/>
      <c r="B77" s="12" t="s">
        <v>12</v>
      </c>
      <c r="C77" s="46" t="s">
        <v>165</v>
      </c>
      <c r="D77" s="90">
        <v>261894</v>
      </c>
      <c r="E77" s="18"/>
      <c r="F77" s="19"/>
      <c r="G77" s="32">
        <f t="shared" si="7"/>
        <v>261894</v>
      </c>
      <c r="H77" s="90">
        <v>243010</v>
      </c>
      <c r="I77" s="18"/>
      <c r="J77" s="19"/>
      <c r="K77" s="32">
        <f t="shared" si="6"/>
        <v>243010</v>
      </c>
      <c r="L77" s="136">
        <f>K77/G77*100</f>
        <v>92.78944916645666</v>
      </c>
    </row>
    <row r="78" spans="1:12" ht="18.75" customHeight="1">
      <c r="A78" s="541"/>
      <c r="B78" s="12" t="s">
        <v>89</v>
      </c>
      <c r="C78" s="46" t="s">
        <v>167</v>
      </c>
      <c r="D78" s="90">
        <v>10257.9</v>
      </c>
      <c r="E78" s="18"/>
      <c r="F78" s="19"/>
      <c r="G78" s="22">
        <f t="shared" si="7"/>
        <v>10257.9</v>
      </c>
      <c r="H78" s="90">
        <v>10257.9</v>
      </c>
      <c r="I78" s="18"/>
      <c r="J78" s="19"/>
      <c r="K78" s="22">
        <f t="shared" si="6"/>
        <v>10257.9</v>
      </c>
      <c r="L78" s="136">
        <f>K78/G78*100</f>
        <v>100</v>
      </c>
    </row>
    <row r="79" spans="1:12" ht="18.75" customHeight="1">
      <c r="A79" s="541"/>
      <c r="B79" s="21" t="s">
        <v>308</v>
      </c>
      <c r="C79" s="73" t="s">
        <v>307</v>
      </c>
      <c r="D79" s="64">
        <v>1000</v>
      </c>
      <c r="E79" s="23"/>
      <c r="F79" s="128"/>
      <c r="G79" s="22">
        <f t="shared" si="7"/>
        <v>1000</v>
      </c>
      <c r="H79" s="64">
        <v>0</v>
      </c>
      <c r="I79" s="23"/>
      <c r="J79" s="128"/>
      <c r="K79" s="22">
        <f t="shared" si="6"/>
        <v>0</v>
      </c>
      <c r="L79" s="136"/>
    </row>
    <row r="80" spans="1:12" ht="18.75" customHeight="1">
      <c r="A80" s="541"/>
      <c r="B80" s="21" t="s">
        <v>28</v>
      </c>
      <c r="C80" s="73" t="s">
        <v>95</v>
      </c>
      <c r="D80" s="25">
        <v>7205</v>
      </c>
      <c r="E80" s="75"/>
      <c r="F80" s="22"/>
      <c r="G80" s="28">
        <f t="shared" si="7"/>
        <v>7205</v>
      </c>
      <c r="H80" s="25">
        <v>0</v>
      </c>
      <c r="I80" s="75"/>
      <c r="J80" s="22"/>
      <c r="K80" s="28">
        <f t="shared" si="6"/>
        <v>0</v>
      </c>
      <c r="L80" s="136">
        <f>K80/G80*100</f>
        <v>0</v>
      </c>
    </row>
    <row r="81" spans="1:12" ht="24" customHeight="1">
      <c r="A81" s="542"/>
      <c r="B81" s="536" t="s">
        <v>19</v>
      </c>
      <c r="C81" s="537"/>
      <c r="D81" s="259">
        <f>SUM(D68:D80)</f>
        <v>370258.80000000005</v>
      </c>
      <c r="E81" s="232">
        <f>SUM(E68:E80)</f>
        <v>28300</v>
      </c>
      <c r="F81" s="232"/>
      <c r="G81" s="260">
        <f>SUM(D81:F81)</f>
        <v>398558.80000000005</v>
      </c>
      <c r="H81" s="259">
        <f>SUM(H68:H80)</f>
        <v>302877.4</v>
      </c>
      <c r="I81" s="232">
        <f>SUM(I68:I80)</f>
        <v>5500</v>
      </c>
      <c r="J81" s="232"/>
      <c r="K81" s="260">
        <f>SUM(H81:J81)</f>
        <v>308377.4</v>
      </c>
      <c r="L81" s="136"/>
    </row>
    <row r="82" spans="1:12" ht="18.75" customHeight="1">
      <c r="A82" s="533" t="s">
        <v>30</v>
      </c>
      <c r="B82" s="71" t="s">
        <v>29</v>
      </c>
      <c r="C82" s="72" t="s">
        <v>26</v>
      </c>
      <c r="D82" s="34">
        <v>3460</v>
      </c>
      <c r="E82" s="9"/>
      <c r="F82" s="10"/>
      <c r="G82" s="105">
        <f>SUM(D82:F82)</f>
        <v>3460</v>
      </c>
      <c r="H82" s="34">
        <v>260</v>
      </c>
      <c r="I82" s="9"/>
      <c r="J82" s="10"/>
      <c r="K82" s="105">
        <f>SUM(H82:J82)</f>
        <v>260</v>
      </c>
      <c r="L82" s="136">
        <f>K82/G82*100</f>
        <v>7.514450867052023</v>
      </c>
    </row>
    <row r="83" spans="1:12" ht="18.75" customHeight="1">
      <c r="A83" s="533"/>
      <c r="B83" s="66" t="s">
        <v>318</v>
      </c>
      <c r="C83" s="46" t="s">
        <v>299</v>
      </c>
      <c r="D83" s="64">
        <v>200</v>
      </c>
      <c r="E83" s="23"/>
      <c r="F83" s="22"/>
      <c r="G83" s="22">
        <f>SUM(D83:F83)</f>
        <v>200</v>
      </c>
      <c r="H83" s="64"/>
      <c r="I83" s="23"/>
      <c r="J83" s="22"/>
      <c r="K83" s="22">
        <f>SUM(H83:J83)</f>
        <v>0</v>
      </c>
      <c r="L83" s="136"/>
    </row>
    <row r="84" spans="1:12" ht="18.75" customHeight="1">
      <c r="A84" s="533"/>
      <c r="B84" s="24" t="s">
        <v>93</v>
      </c>
      <c r="C84" s="74" t="s">
        <v>166</v>
      </c>
      <c r="D84" s="25">
        <v>250</v>
      </c>
      <c r="E84" s="75"/>
      <c r="F84" s="51"/>
      <c r="G84" s="106">
        <f>SUM(D84:F84)</f>
        <v>250</v>
      </c>
      <c r="H84" s="25">
        <v>250</v>
      </c>
      <c r="I84" s="75"/>
      <c r="J84" s="51"/>
      <c r="K84" s="106">
        <f>SUM(H84:J84)</f>
        <v>250</v>
      </c>
      <c r="L84" s="136">
        <f>K84/G84*100</f>
        <v>100</v>
      </c>
    </row>
    <row r="85" spans="1:12" ht="24" customHeight="1" thickBot="1">
      <c r="A85" s="541"/>
      <c r="B85" s="544" t="s">
        <v>19</v>
      </c>
      <c r="C85" s="545"/>
      <c r="D85" s="262">
        <f>SUM(D82:D84)</f>
        <v>3910</v>
      </c>
      <c r="E85" s="263"/>
      <c r="F85" s="264"/>
      <c r="G85" s="265">
        <f>SUM(G82:G84)</f>
        <v>3910</v>
      </c>
      <c r="H85" s="262">
        <f>SUM(H82:H84)</f>
        <v>510</v>
      </c>
      <c r="I85" s="263"/>
      <c r="J85" s="264"/>
      <c r="K85" s="265">
        <f>SUM(K82:K84)</f>
        <v>510</v>
      </c>
      <c r="L85" s="428"/>
    </row>
    <row r="86" spans="1:12" ht="50.25" customHeight="1" thickBot="1" thickTop="1">
      <c r="A86" s="546" t="s">
        <v>31</v>
      </c>
      <c r="B86" s="547"/>
      <c r="C86" s="548"/>
      <c r="D86" s="267">
        <f aca="true" t="shared" si="8" ref="D86:K86">D10+D16+D22+D33+D40+D50+D56+D64+D81+D85</f>
        <v>774683.18</v>
      </c>
      <c r="E86" s="268">
        <f t="shared" si="8"/>
        <v>340682.63</v>
      </c>
      <c r="F86" s="269">
        <f t="shared" si="8"/>
        <v>15650</v>
      </c>
      <c r="G86" s="270">
        <f t="shared" si="8"/>
        <v>1131015.81</v>
      </c>
      <c r="H86" s="267">
        <f t="shared" si="8"/>
        <v>604435.4</v>
      </c>
      <c r="I86" s="268">
        <f t="shared" si="8"/>
        <v>121982.3</v>
      </c>
      <c r="J86" s="269">
        <f t="shared" si="8"/>
        <v>0</v>
      </c>
      <c r="K86" s="270">
        <f t="shared" si="8"/>
        <v>726417.7</v>
      </c>
      <c r="L86" s="429">
        <f>K86/G86*100</f>
        <v>64.22701553570678</v>
      </c>
    </row>
    <row r="87" spans="1:11" ht="15" customHeight="1">
      <c r="A87" s="5"/>
      <c r="B87" s="5"/>
      <c r="C87" s="5"/>
      <c r="D87" s="5"/>
      <c r="E87" s="5"/>
      <c r="F87" s="5"/>
      <c r="G87" s="85"/>
      <c r="H87" s="107"/>
      <c r="I87" s="107"/>
      <c r="J87" s="107"/>
      <c r="K87" s="5"/>
    </row>
    <row r="88" spans="1:11" ht="15" customHeight="1">
      <c r="A88" s="5"/>
      <c r="B88" s="5"/>
      <c r="C88" s="5"/>
      <c r="D88" s="5"/>
      <c r="E88" s="5"/>
      <c r="F88" s="5"/>
      <c r="G88" s="85"/>
      <c r="H88" s="107"/>
      <c r="I88" s="107"/>
      <c r="J88" s="107"/>
      <c r="K88" s="5"/>
    </row>
    <row r="89" spans="1:11" ht="15" customHeight="1">
      <c r="A89" s="5"/>
      <c r="B89" s="5"/>
      <c r="C89" s="5"/>
      <c r="D89" s="5"/>
      <c r="E89" s="5"/>
      <c r="F89" s="5"/>
      <c r="G89" s="85"/>
      <c r="H89" s="107"/>
      <c r="I89" s="107"/>
      <c r="J89" s="107"/>
      <c r="K89" s="5"/>
    </row>
    <row r="90" spans="1:11" ht="15" customHeight="1">
      <c r="A90" s="5"/>
      <c r="B90" s="5"/>
      <c r="C90" s="5"/>
      <c r="D90" s="5"/>
      <c r="E90" s="5"/>
      <c r="F90" s="5"/>
      <c r="G90" s="85"/>
      <c r="H90" s="107"/>
      <c r="I90" s="107"/>
      <c r="J90" s="107"/>
      <c r="K90" s="5"/>
    </row>
    <row r="91" spans="1:11" ht="15" customHeight="1">
      <c r="A91" s="5"/>
      <c r="B91" s="5"/>
      <c r="C91" s="5"/>
      <c r="D91" s="5"/>
      <c r="E91" s="5"/>
      <c r="F91" s="5"/>
      <c r="G91" s="85"/>
      <c r="H91" s="107"/>
      <c r="I91" s="107"/>
      <c r="J91" s="107"/>
      <c r="K91" s="5"/>
    </row>
    <row r="92" spans="1:11" ht="15" customHeight="1">
      <c r="A92" s="5"/>
      <c r="B92" s="5"/>
      <c r="C92" s="5"/>
      <c r="D92" s="5"/>
      <c r="E92" s="5"/>
      <c r="F92" s="5"/>
      <c r="G92" s="85"/>
      <c r="H92" s="107"/>
      <c r="I92" s="107"/>
      <c r="J92" s="107"/>
      <c r="K92" s="5"/>
    </row>
    <row r="93" spans="1:11" ht="15" customHeight="1">
      <c r="A93" s="5"/>
      <c r="B93" s="5"/>
      <c r="C93" s="5"/>
      <c r="D93" s="5"/>
      <c r="E93" s="5"/>
      <c r="F93" s="5"/>
      <c r="G93" s="85"/>
      <c r="H93" s="107"/>
      <c r="I93" s="107"/>
      <c r="J93" s="107"/>
      <c r="K93" s="5"/>
    </row>
    <row r="94" spans="1:11" ht="15" customHeight="1">
      <c r="A94" s="5"/>
      <c r="B94" s="5"/>
      <c r="C94" s="5"/>
      <c r="D94" s="5"/>
      <c r="E94" s="5"/>
      <c r="F94" s="5"/>
      <c r="G94" s="85"/>
      <c r="H94" s="107"/>
      <c r="I94" s="107"/>
      <c r="J94" s="107"/>
      <c r="K94" s="5"/>
    </row>
    <row r="95" spans="1:11" ht="15" customHeight="1">
      <c r="A95" s="5"/>
      <c r="B95" s="5"/>
      <c r="C95" s="5"/>
      <c r="D95" s="5"/>
      <c r="E95" s="5"/>
      <c r="F95" s="5"/>
      <c r="G95" s="85"/>
      <c r="H95" s="107"/>
      <c r="I95" s="107"/>
      <c r="J95" s="107"/>
      <c r="K95" s="5"/>
    </row>
    <row r="96" spans="1:11" ht="15" customHeight="1">
      <c r="A96" s="5"/>
      <c r="B96" s="5"/>
      <c r="C96" s="5"/>
      <c r="D96" s="5"/>
      <c r="E96" s="5"/>
      <c r="F96" s="5"/>
      <c r="G96" s="85"/>
      <c r="H96" s="107"/>
      <c r="I96" s="107"/>
      <c r="J96" s="107"/>
      <c r="K96" s="5"/>
    </row>
    <row r="97" spans="1:11" ht="15" customHeight="1">
      <c r="A97" s="5"/>
      <c r="B97" s="5"/>
      <c r="C97" s="5"/>
      <c r="D97" s="5"/>
      <c r="E97" s="5"/>
      <c r="F97" s="5"/>
      <c r="G97" s="85"/>
      <c r="H97" s="107"/>
      <c r="I97" s="107"/>
      <c r="J97" s="107"/>
      <c r="K97" s="5"/>
    </row>
    <row r="98" spans="1:11" ht="15" customHeight="1">
      <c r="A98" s="5"/>
      <c r="B98" s="5"/>
      <c r="C98" s="5"/>
      <c r="D98" s="5"/>
      <c r="E98" s="5"/>
      <c r="F98" s="5"/>
      <c r="G98" s="85"/>
      <c r="H98" s="107"/>
      <c r="I98" s="107"/>
      <c r="J98" s="107"/>
      <c r="K98" s="5"/>
    </row>
    <row r="99" spans="1:11" ht="15" customHeight="1">
      <c r="A99" s="5"/>
      <c r="B99" s="5"/>
      <c r="C99" s="5"/>
      <c r="D99" s="5"/>
      <c r="E99" s="5"/>
      <c r="F99" s="5"/>
      <c r="G99" s="85"/>
      <c r="H99" s="107"/>
      <c r="I99" s="107"/>
      <c r="J99" s="107"/>
      <c r="K99" s="5"/>
    </row>
    <row r="100" spans="1:11" ht="15" customHeight="1">
      <c r="A100" s="5"/>
      <c r="B100" s="5"/>
      <c r="C100" s="5"/>
      <c r="D100" s="5"/>
      <c r="E100" s="5"/>
      <c r="F100" s="5"/>
      <c r="G100" s="85"/>
      <c r="H100" s="107"/>
      <c r="I100" s="107"/>
      <c r="J100" s="107"/>
      <c r="K100" s="5"/>
    </row>
    <row r="101" spans="1:11" ht="15" customHeight="1">
      <c r="A101" s="5"/>
      <c r="B101" s="5"/>
      <c r="C101" s="5"/>
      <c r="D101" s="5"/>
      <c r="E101" s="5"/>
      <c r="F101" s="5"/>
      <c r="G101" s="85"/>
      <c r="H101" s="107"/>
      <c r="I101" s="107"/>
      <c r="J101" s="107"/>
      <c r="K101" s="5"/>
    </row>
    <row r="102" spans="1:11" ht="15" customHeight="1">
      <c r="A102" s="5"/>
      <c r="B102" s="5"/>
      <c r="C102" s="5"/>
      <c r="D102" s="5"/>
      <c r="E102" s="5"/>
      <c r="F102" s="5"/>
      <c r="G102" s="85"/>
      <c r="H102" s="107"/>
      <c r="I102" s="107"/>
      <c r="J102" s="107"/>
      <c r="K102" s="5"/>
    </row>
    <row r="103" spans="1:11" ht="15" customHeight="1">
      <c r="A103" s="5"/>
      <c r="B103" s="5"/>
      <c r="C103" s="5"/>
      <c r="D103" s="5"/>
      <c r="E103" s="5"/>
      <c r="F103" s="5"/>
      <c r="G103" s="85"/>
      <c r="H103" s="107"/>
      <c r="I103" s="107"/>
      <c r="J103" s="107"/>
      <c r="K103" s="5"/>
    </row>
    <row r="104" spans="1:11" ht="15" customHeight="1">
      <c r="A104" s="5"/>
      <c r="B104" s="5"/>
      <c r="C104" s="5"/>
      <c r="D104" s="5"/>
      <c r="E104" s="5"/>
      <c r="F104" s="5"/>
      <c r="G104" s="85"/>
      <c r="H104" s="107"/>
      <c r="I104" s="107"/>
      <c r="J104" s="107"/>
      <c r="K104" s="5"/>
    </row>
    <row r="105" spans="1:11" ht="15" customHeight="1">
      <c r="A105" s="5"/>
      <c r="B105" s="5"/>
      <c r="C105" s="5"/>
      <c r="D105" s="5"/>
      <c r="E105" s="5"/>
      <c r="F105" s="5"/>
      <c r="G105" s="85"/>
      <c r="H105" s="107"/>
      <c r="I105" s="107"/>
      <c r="J105" s="107"/>
      <c r="K105" s="5"/>
    </row>
    <row r="106" spans="1:11" ht="15" customHeight="1">
      <c r="A106" s="5"/>
      <c r="B106" s="5"/>
      <c r="C106" s="5"/>
      <c r="D106" s="5"/>
      <c r="E106" s="5"/>
      <c r="F106" s="5"/>
      <c r="G106" s="85"/>
      <c r="H106" s="107"/>
      <c r="I106" s="107"/>
      <c r="J106" s="107"/>
      <c r="K106" s="5"/>
    </row>
    <row r="107" spans="1:11" ht="15" customHeight="1">
      <c r="A107" s="5"/>
      <c r="B107" s="5"/>
      <c r="C107" s="5"/>
      <c r="D107" s="5"/>
      <c r="E107" s="5"/>
      <c r="F107" s="5"/>
      <c r="G107" s="85"/>
      <c r="H107" s="107"/>
      <c r="I107" s="107"/>
      <c r="J107" s="107"/>
      <c r="K107" s="5"/>
    </row>
    <row r="108" spans="1:11" ht="15" customHeight="1">
      <c r="A108" s="5"/>
      <c r="B108" s="5"/>
      <c r="C108" s="5"/>
      <c r="D108" s="5"/>
      <c r="E108" s="5"/>
      <c r="F108" s="5"/>
      <c r="G108" s="85"/>
      <c r="H108" s="107"/>
      <c r="I108" s="107"/>
      <c r="J108" s="107"/>
      <c r="K108" s="5"/>
    </row>
    <row r="109" spans="1:11" ht="15" customHeight="1">
      <c r="A109" s="5"/>
      <c r="B109" s="5"/>
      <c r="C109" s="5"/>
      <c r="D109" s="5"/>
      <c r="E109" s="5"/>
      <c r="F109" s="5"/>
      <c r="G109" s="85"/>
      <c r="H109" s="107"/>
      <c r="I109" s="107"/>
      <c r="J109" s="107"/>
      <c r="K109" s="5"/>
    </row>
    <row r="110" spans="1:11" ht="15" customHeight="1">
      <c r="A110" s="5"/>
      <c r="B110" s="5"/>
      <c r="C110" s="5"/>
      <c r="D110" s="5"/>
      <c r="E110" s="5"/>
      <c r="F110" s="5"/>
      <c r="G110" s="85"/>
      <c r="H110" s="107"/>
      <c r="I110" s="107"/>
      <c r="J110" s="107"/>
      <c r="K110" s="5"/>
    </row>
    <row r="111" spans="1:11" ht="15" customHeight="1">
      <c r="A111" s="5"/>
      <c r="B111" s="5"/>
      <c r="C111" s="5"/>
      <c r="D111" s="5"/>
      <c r="E111" s="5"/>
      <c r="F111" s="5"/>
      <c r="G111" s="85"/>
      <c r="H111" s="107"/>
      <c r="I111" s="107"/>
      <c r="J111" s="107"/>
      <c r="K111" s="5"/>
    </row>
    <row r="112" spans="1:11" ht="15" customHeight="1">
      <c r="A112" s="5"/>
      <c r="B112" s="5"/>
      <c r="C112" s="5"/>
      <c r="D112" s="5"/>
      <c r="E112" s="5"/>
      <c r="F112" s="5"/>
      <c r="G112" s="85"/>
      <c r="H112" s="107"/>
      <c r="I112" s="107"/>
      <c r="J112" s="107"/>
      <c r="K112" s="5"/>
    </row>
    <row r="113" spans="1:11" ht="15" customHeight="1">
      <c r="A113" s="5"/>
      <c r="B113" s="5"/>
      <c r="C113" s="5"/>
      <c r="D113" s="5"/>
      <c r="E113" s="5"/>
      <c r="F113" s="5"/>
      <c r="G113" s="85"/>
      <c r="H113" s="107"/>
      <c r="I113" s="107"/>
      <c r="J113" s="107"/>
      <c r="K113" s="5"/>
    </row>
    <row r="114" spans="1:11" ht="15" customHeight="1">
      <c r="A114" s="5"/>
      <c r="B114" s="5"/>
      <c r="C114" s="5"/>
      <c r="D114" s="5"/>
      <c r="E114" s="5"/>
      <c r="F114" s="5"/>
      <c r="G114" s="85"/>
      <c r="H114" s="107"/>
      <c r="I114" s="107"/>
      <c r="J114" s="107"/>
      <c r="K114" s="5"/>
    </row>
    <row r="115" spans="1:11" ht="15" customHeight="1">
      <c r="A115" s="5"/>
      <c r="B115" s="5"/>
      <c r="C115" s="5"/>
      <c r="D115" s="5"/>
      <c r="E115" s="5"/>
      <c r="F115" s="5"/>
      <c r="G115" s="85"/>
      <c r="H115" s="107"/>
      <c r="I115" s="107"/>
      <c r="J115" s="107"/>
      <c r="K115" s="5"/>
    </row>
    <row r="116" spans="1:11" ht="15" customHeight="1">
      <c r="A116" s="5"/>
      <c r="B116" s="5"/>
      <c r="C116" s="5"/>
      <c r="D116" s="5"/>
      <c r="E116" s="5"/>
      <c r="F116" s="5"/>
      <c r="G116" s="85"/>
      <c r="H116" s="107"/>
      <c r="I116" s="107"/>
      <c r="J116" s="107"/>
      <c r="K116" s="5"/>
    </row>
    <row r="117" spans="1:11" ht="15" customHeight="1">
      <c r="A117" s="5"/>
      <c r="B117" s="5"/>
      <c r="C117" s="5"/>
      <c r="D117" s="5"/>
      <c r="E117" s="5"/>
      <c r="F117" s="5"/>
      <c r="G117" s="85"/>
      <c r="H117" s="107"/>
      <c r="I117" s="107"/>
      <c r="J117" s="107"/>
      <c r="K117" s="5"/>
    </row>
    <row r="118" spans="1:11" ht="15" customHeight="1">
      <c r="A118" s="5"/>
      <c r="B118" s="5"/>
      <c r="C118" s="5"/>
      <c r="D118" s="5"/>
      <c r="E118" s="5"/>
      <c r="F118" s="5"/>
      <c r="G118" s="85"/>
      <c r="H118" s="107"/>
      <c r="I118" s="107"/>
      <c r="J118" s="107"/>
      <c r="K118" s="5"/>
    </row>
    <row r="119" spans="1:11" ht="15" customHeight="1">
      <c r="A119" s="5"/>
      <c r="B119" s="5"/>
      <c r="C119" s="5"/>
      <c r="D119" s="5"/>
      <c r="E119" s="5"/>
      <c r="F119" s="5"/>
      <c r="G119" s="85"/>
      <c r="H119" s="107"/>
      <c r="I119" s="107"/>
      <c r="J119" s="107"/>
      <c r="K119" s="5"/>
    </row>
    <row r="120" spans="1:11" ht="15" customHeight="1">
      <c r="A120" s="5"/>
      <c r="B120" s="5"/>
      <c r="C120" s="5"/>
      <c r="D120" s="5"/>
      <c r="E120" s="5"/>
      <c r="F120" s="5"/>
      <c r="G120" s="85"/>
      <c r="H120" s="107"/>
      <c r="I120" s="107"/>
      <c r="J120" s="107"/>
      <c r="K120" s="5"/>
    </row>
    <row r="121" spans="1:11" ht="15" customHeight="1">
      <c r="A121" s="5"/>
      <c r="B121" s="5"/>
      <c r="C121" s="5"/>
      <c r="D121" s="5"/>
      <c r="E121" s="5"/>
      <c r="F121" s="5"/>
      <c r="G121" s="85"/>
      <c r="H121" s="107"/>
      <c r="I121" s="107"/>
      <c r="J121" s="107"/>
      <c r="K121" s="5"/>
    </row>
    <row r="122" spans="1:11" ht="15" customHeight="1">
      <c r="A122" s="5"/>
      <c r="B122" s="5"/>
      <c r="C122" s="5"/>
      <c r="D122" s="5"/>
      <c r="E122" s="5"/>
      <c r="F122" s="5"/>
      <c r="G122" s="85"/>
      <c r="H122" s="107"/>
      <c r="I122" s="107"/>
      <c r="J122" s="107"/>
      <c r="K122" s="5"/>
    </row>
    <row r="123" spans="1:11" ht="15" customHeight="1">
      <c r="A123" s="5"/>
      <c r="B123" s="5"/>
      <c r="C123" s="5"/>
      <c r="D123" s="5"/>
      <c r="E123" s="5"/>
      <c r="F123" s="5"/>
      <c r="G123" s="85"/>
      <c r="H123" s="107"/>
      <c r="I123" s="107"/>
      <c r="J123" s="107"/>
      <c r="K123" s="5"/>
    </row>
    <row r="124" spans="1:11" ht="15" customHeight="1">
      <c r="A124" s="5"/>
      <c r="B124" s="5"/>
      <c r="C124" s="5"/>
      <c r="D124" s="5"/>
      <c r="E124" s="5"/>
      <c r="F124" s="5"/>
      <c r="G124" s="85"/>
      <c r="H124" s="107"/>
      <c r="I124" s="107"/>
      <c r="J124" s="107"/>
      <c r="K124" s="5"/>
    </row>
    <row r="125" spans="1:11" ht="15" customHeight="1">
      <c r="A125" s="5"/>
      <c r="B125" s="5"/>
      <c r="C125" s="5"/>
      <c r="D125" s="5"/>
      <c r="E125" s="5"/>
      <c r="F125" s="5"/>
      <c r="G125" s="85"/>
      <c r="H125" s="107"/>
      <c r="I125" s="107"/>
      <c r="J125" s="107"/>
      <c r="K125" s="5"/>
    </row>
    <row r="126" spans="1:11" ht="15" customHeight="1">
      <c r="A126" s="5"/>
      <c r="B126" s="5"/>
      <c r="C126" s="5"/>
      <c r="D126" s="5"/>
      <c r="E126" s="5"/>
      <c r="F126" s="5"/>
      <c r="G126" s="85"/>
      <c r="H126" s="107"/>
      <c r="I126" s="107"/>
      <c r="J126" s="107"/>
      <c r="K126" s="5"/>
    </row>
    <row r="127" spans="1:11" ht="15" customHeight="1">
      <c r="A127" s="5"/>
      <c r="B127" s="5"/>
      <c r="C127" s="5"/>
      <c r="D127" s="5"/>
      <c r="E127" s="5"/>
      <c r="F127" s="5"/>
      <c r="G127" s="85"/>
      <c r="H127" s="107"/>
      <c r="I127" s="107"/>
      <c r="J127" s="107"/>
      <c r="K127" s="5"/>
    </row>
    <row r="128" spans="1:11" ht="15" customHeight="1">
      <c r="A128" s="5"/>
      <c r="B128" s="5"/>
      <c r="C128" s="5"/>
      <c r="D128" s="5"/>
      <c r="E128" s="5"/>
      <c r="F128" s="5"/>
      <c r="G128" s="85"/>
      <c r="H128" s="107"/>
      <c r="I128" s="107"/>
      <c r="J128" s="107"/>
      <c r="K128" s="5"/>
    </row>
    <row r="129" spans="1:11" ht="15" customHeight="1">
      <c r="A129" s="5"/>
      <c r="B129" s="5"/>
      <c r="C129" s="5"/>
      <c r="D129" s="5"/>
      <c r="E129" s="5"/>
      <c r="F129" s="5"/>
      <c r="G129" s="85"/>
      <c r="H129" s="107"/>
      <c r="I129" s="107"/>
      <c r="J129" s="107"/>
      <c r="K129" s="5"/>
    </row>
    <row r="130" spans="1:11" ht="15" customHeight="1">
      <c r="A130" s="5"/>
      <c r="B130" s="5"/>
      <c r="C130" s="5"/>
      <c r="D130" s="5"/>
      <c r="E130" s="5"/>
      <c r="F130" s="5"/>
      <c r="G130" s="85"/>
      <c r="H130" s="107"/>
      <c r="I130" s="107"/>
      <c r="J130" s="107"/>
      <c r="K130" s="5"/>
    </row>
    <row r="131" spans="1:11" ht="15" customHeight="1">
      <c r="A131" s="5"/>
      <c r="B131" s="5"/>
      <c r="C131" s="5"/>
      <c r="D131" s="5"/>
      <c r="E131" s="5"/>
      <c r="F131" s="5"/>
      <c r="G131" s="85"/>
      <c r="H131" s="107"/>
      <c r="I131" s="107"/>
      <c r="J131" s="107"/>
      <c r="K131" s="5"/>
    </row>
    <row r="132" spans="1:11" ht="15" customHeight="1">
      <c r="A132" s="5"/>
      <c r="B132" s="5"/>
      <c r="C132" s="5"/>
      <c r="D132" s="5"/>
      <c r="E132" s="5"/>
      <c r="F132" s="5"/>
      <c r="G132" s="85"/>
      <c r="H132" s="107"/>
      <c r="I132" s="107"/>
      <c r="J132" s="107"/>
      <c r="K132" s="5"/>
    </row>
    <row r="133" spans="1:11" ht="15" customHeight="1">
      <c r="A133" s="5"/>
      <c r="B133" s="5"/>
      <c r="C133" s="5"/>
      <c r="D133" s="5"/>
      <c r="E133" s="5"/>
      <c r="F133" s="5"/>
      <c r="G133" s="85"/>
      <c r="H133" s="107"/>
      <c r="I133" s="107"/>
      <c r="J133" s="107"/>
      <c r="K133" s="5"/>
    </row>
    <row r="134" spans="1:11" ht="15" customHeight="1">
      <c r="A134" s="5"/>
      <c r="B134" s="5"/>
      <c r="C134" s="5"/>
      <c r="D134" s="5"/>
      <c r="E134" s="5"/>
      <c r="F134" s="5"/>
      <c r="G134" s="85"/>
      <c r="H134" s="107"/>
      <c r="I134" s="107"/>
      <c r="J134" s="107"/>
      <c r="K134" s="5"/>
    </row>
    <row r="135" spans="1:11" ht="15" customHeight="1">
      <c r="A135" s="5"/>
      <c r="B135" s="5"/>
      <c r="C135" s="5"/>
      <c r="D135" s="5"/>
      <c r="E135" s="5"/>
      <c r="F135" s="5"/>
      <c r="G135" s="85"/>
      <c r="H135" s="107"/>
      <c r="I135" s="107"/>
      <c r="J135" s="107"/>
      <c r="K135" s="5"/>
    </row>
    <row r="136" spans="1:11" ht="15" customHeight="1">
      <c r="A136" s="5"/>
      <c r="B136" s="5"/>
      <c r="C136" s="5"/>
      <c r="D136" s="5"/>
      <c r="E136" s="5"/>
      <c r="F136" s="5"/>
      <c r="G136" s="85"/>
      <c r="H136" s="107"/>
      <c r="I136" s="107"/>
      <c r="J136" s="107"/>
      <c r="K136" s="5"/>
    </row>
    <row r="137" spans="1:11" ht="15" customHeight="1">
      <c r="A137" s="5"/>
      <c r="B137" s="5"/>
      <c r="C137" s="5"/>
      <c r="D137" s="5"/>
      <c r="E137" s="5"/>
      <c r="F137" s="5"/>
      <c r="G137" s="85"/>
      <c r="H137" s="107"/>
      <c r="I137" s="107"/>
      <c r="J137" s="107"/>
      <c r="K137" s="5"/>
    </row>
    <row r="138" spans="1:11" ht="15" customHeight="1">
      <c r="A138" s="5"/>
      <c r="B138" s="5"/>
      <c r="C138" s="5"/>
      <c r="D138" s="5"/>
      <c r="E138" s="5"/>
      <c r="F138" s="5"/>
      <c r="G138" s="85"/>
      <c r="H138" s="107"/>
      <c r="I138" s="107"/>
      <c r="J138" s="107"/>
      <c r="K138" s="5"/>
    </row>
    <row r="139" spans="1:11" ht="15" customHeight="1">
      <c r="A139" s="5"/>
      <c r="B139" s="5"/>
      <c r="C139" s="5"/>
      <c r="D139" s="5"/>
      <c r="E139" s="5"/>
      <c r="F139" s="5"/>
      <c r="G139" s="85"/>
      <c r="H139" s="107"/>
      <c r="I139" s="107"/>
      <c r="J139" s="107"/>
      <c r="K139" s="5"/>
    </row>
    <row r="140" spans="1:11" ht="15" customHeight="1">
      <c r="A140" s="5"/>
      <c r="B140" s="5"/>
      <c r="C140" s="5"/>
      <c r="D140" s="5"/>
      <c r="E140" s="5"/>
      <c r="F140" s="5"/>
      <c r="G140" s="85"/>
      <c r="H140" s="107"/>
      <c r="I140" s="107"/>
      <c r="J140" s="107"/>
      <c r="K140" s="5"/>
    </row>
    <row r="141" spans="1:11" ht="15" customHeight="1">
      <c r="A141" s="5"/>
      <c r="B141" s="5"/>
      <c r="C141" s="5"/>
      <c r="D141" s="5"/>
      <c r="E141" s="5"/>
      <c r="F141" s="5"/>
      <c r="G141" s="85"/>
      <c r="H141" s="107"/>
      <c r="I141" s="107"/>
      <c r="J141" s="107"/>
      <c r="K141" s="5"/>
    </row>
    <row r="142" spans="1:11" ht="15" customHeight="1">
      <c r="A142" s="5"/>
      <c r="B142" s="5"/>
      <c r="C142" s="5"/>
      <c r="D142" s="5"/>
      <c r="E142" s="5"/>
      <c r="F142" s="5"/>
      <c r="G142" s="85"/>
      <c r="H142" s="107"/>
      <c r="I142" s="107"/>
      <c r="J142" s="107"/>
      <c r="K142" s="5"/>
    </row>
    <row r="143" spans="1:11" ht="15" customHeight="1">
      <c r="A143" s="5"/>
      <c r="B143" s="5"/>
      <c r="C143" s="5"/>
      <c r="D143" s="5"/>
      <c r="E143" s="5"/>
      <c r="F143" s="5"/>
      <c r="G143" s="85"/>
      <c r="H143" s="107"/>
      <c r="I143" s="107"/>
      <c r="J143" s="107"/>
      <c r="K143" s="5"/>
    </row>
    <row r="144" spans="1:11" ht="15" customHeight="1">
      <c r="A144" s="5"/>
      <c r="B144" s="5"/>
      <c r="C144" s="5"/>
      <c r="D144" s="5"/>
      <c r="E144" s="5"/>
      <c r="F144" s="5"/>
      <c r="G144" s="85"/>
      <c r="H144" s="107"/>
      <c r="I144" s="107"/>
      <c r="J144" s="107"/>
      <c r="K144" s="5"/>
    </row>
    <row r="145" spans="1:11" ht="15" customHeight="1">
      <c r="A145" s="5"/>
      <c r="B145" s="5"/>
      <c r="C145" s="5"/>
      <c r="D145" s="5"/>
      <c r="E145" s="5"/>
      <c r="F145" s="5"/>
      <c r="G145" s="85"/>
      <c r="H145" s="107"/>
      <c r="I145" s="107"/>
      <c r="J145" s="107"/>
      <c r="K145" s="5"/>
    </row>
    <row r="146" spans="1:11" ht="15" customHeight="1">
      <c r="A146" s="5"/>
      <c r="B146" s="5"/>
      <c r="C146" s="5"/>
      <c r="D146" s="5"/>
      <c r="E146" s="5"/>
      <c r="F146" s="5"/>
      <c r="G146" s="85"/>
      <c r="H146" s="107"/>
      <c r="I146" s="107"/>
      <c r="J146" s="107"/>
      <c r="K146" s="5"/>
    </row>
    <row r="147" spans="1:11" ht="15" customHeight="1">
      <c r="A147" s="5"/>
      <c r="B147" s="5"/>
      <c r="C147" s="5"/>
      <c r="D147" s="5"/>
      <c r="E147" s="5"/>
      <c r="F147" s="5"/>
      <c r="G147" s="85"/>
      <c r="H147" s="107"/>
      <c r="I147" s="107"/>
      <c r="J147" s="107"/>
      <c r="K147" s="5"/>
    </row>
    <row r="148" spans="1:11" ht="15" customHeight="1">
      <c r="A148" s="5"/>
      <c r="B148" s="5"/>
      <c r="C148" s="5"/>
      <c r="D148" s="5"/>
      <c r="E148" s="5"/>
      <c r="F148" s="5"/>
      <c r="G148" s="85"/>
      <c r="H148" s="107"/>
      <c r="I148" s="107"/>
      <c r="J148" s="107"/>
      <c r="K148" s="5"/>
    </row>
    <row r="149" spans="1:11" ht="15" customHeight="1">
      <c r="A149" s="5"/>
      <c r="B149" s="5"/>
      <c r="C149" s="5"/>
      <c r="D149" s="5"/>
      <c r="E149" s="5"/>
      <c r="F149" s="5"/>
      <c r="G149" s="85"/>
      <c r="H149" s="107"/>
      <c r="I149" s="107"/>
      <c r="J149" s="107"/>
      <c r="K149" s="5"/>
    </row>
    <row r="150" spans="1:11" ht="15" customHeight="1">
      <c r="A150" s="5"/>
      <c r="B150" s="5"/>
      <c r="C150" s="5"/>
      <c r="D150" s="5"/>
      <c r="E150" s="5"/>
      <c r="F150" s="5"/>
      <c r="G150" s="85"/>
      <c r="H150" s="107"/>
      <c r="I150" s="107"/>
      <c r="J150" s="107"/>
      <c r="K150" s="5"/>
    </row>
    <row r="151" spans="1:11" ht="15" customHeight="1">
      <c r="A151" s="5"/>
      <c r="B151" s="5"/>
      <c r="C151" s="5"/>
      <c r="D151" s="5"/>
      <c r="E151" s="5"/>
      <c r="F151" s="5"/>
      <c r="G151" s="85"/>
      <c r="H151" s="107"/>
      <c r="I151" s="107"/>
      <c r="J151" s="107"/>
      <c r="K151" s="5"/>
    </row>
    <row r="152" spans="1:11" ht="15" customHeight="1">
      <c r="A152" s="5"/>
      <c r="B152" s="5"/>
      <c r="C152" s="5"/>
      <c r="D152" s="5"/>
      <c r="E152" s="5"/>
      <c r="F152" s="5"/>
      <c r="G152" s="85"/>
      <c r="H152" s="107"/>
      <c r="I152" s="107"/>
      <c r="J152" s="107"/>
      <c r="K152" s="5"/>
    </row>
    <row r="153" spans="1:11" ht="15" customHeight="1">
      <c r="A153" s="5"/>
      <c r="B153" s="5"/>
      <c r="C153" s="5"/>
      <c r="D153" s="5"/>
      <c r="E153" s="5"/>
      <c r="F153" s="5"/>
      <c r="G153" s="85"/>
      <c r="H153" s="107"/>
      <c r="I153" s="107"/>
      <c r="J153" s="107"/>
      <c r="K153" s="5"/>
    </row>
    <row r="154" spans="1:11" ht="15" customHeight="1">
      <c r="A154" s="5"/>
      <c r="B154" s="5"/>
      <c r="C154" s="5"/>
      <c r="D154" s="5"/>
      <c r="E154" s="5"/>
      <c r="F154" s="5"/>
      <c r="G154" s="85"/>
      <c r="H154" s="107"/>
      <c r="I154" s="107"/>
      <c r="J154" s="107"/>
      <c r="K154" s="5"/>
    </row>
    <row r="155" spans="1:11" ht="15" customHeight="1">
      <c r="A155" s="5"/>
      <c r="B155" s="5"/>
      <c r="C155" s="5"/>
      <c r="D155" s="5"/>
      <c r="E155" s="5"/>
      <c r="F155" s="5"/>
      <c r="G155" s="85"/>
      <c r="H155" s="107"/>
      <c r="I155" s="107"/>
      <c r="J155" s="107"/>
      <c r="K155" s="5"/>
    </row>
    <row r="156" spans="1:11" ht="15" customHeight="1">
      <c r="A156" s="5"/>
      <c r="B156" s="5"/>
      <c r="C156" s="5"/>
      <c r="D156" s="5"/>
      <c r="E156" s="5"/>
      <c r="F156" s="5"/>
      <c r="G156" s="85"/>
      <c r="H156" s="107"/>
      <c r="I156" s="107"/>
      <c r="J156" s="107"/>
      <c r="K156" s="5"/>
    </row>
    <row r="157" spans="1:11" ht="15" customHeight="1">
      <c r="A157" s="5"/>
      <c r="B157" s="5"/>
      <c r="C157" s="5"/>
      <c r="D157" s="5"/>
      <c r="E157" s="5"/>
      <c r="F157" s="5"/>
      <c r="G157" s="85"/>
      <c r="H157" s="107"/>
      <c r="I157" s="107"/>
      <c r="J157" s="107"/>
      <c r="K157" s="5"/>
    </row>
    <row r="158" spans="1:11" ht="15" customHeight="1">
      <c r="A158" s="5"/>
      <c r="B158" s="5"/>
      <c r="C158" s="5"/>
      <c r="D158" s="5"/>
      <c r="E158" s="5"/>
      <c r="F158" s="5"/>
      <c r="G158" s="85"/>
      <c r="H158" s="107"/>
      <c r="I158" s="107"/>
      <c r="J158" s="107"/>
      <c r="K158" s="5"/>
    </row>
    <row r="159" spans="1:11" ht="15" customHeight="1">
      <c r="A159" s="5"/>
      <c r="B159" s="5"/>
      <c r="C159" s="5"/>
      <c r="D159" s="5"/>
      <c r="E159" s="5"/>
      <c r="F159" s="5"/>
      <c r="G159" s="85"/>
      <c r="H159" s="107"/>
      <c r="I159" s="107"/>
      <c r="J159" s="107"/>
      <c r="K159" s="5"/>
    </row>
    <row r="160" spans="1:11" ht="15" customHeight="1">
      <c r="A160" s="5"/>
      <c r="B160" s="5"/>
      <c r="C160" s="5"/>
      <c r="D160" s="5"/>
      <c r="E160" s="5"/>
      <c r="F160" s="5"/>
      <c r="G160" s="85"/>
      <c r="H160" s="107"/>
      <c r="I160" s="107"/>
      <c r="J160" s="107"/>
      <c r="K160" s="5"/>
    </row>
    <row r="161" spans="1:11" ht="15" customHeight="1">
      <c r="A161" s="5"/>
      <c r="B161" s="5"/>
      <c r="C161" s="5"/>
      <c r="D161" s="5"/>
      <c r="E161" s="5"/>
      <c r="F161" s="5"/>
      <c r="G161" s="85"/>
      <c r="H161" s="107"/>
      <c r="I161" s="107"/>
      <c r="J161" s="107"/>
      <c r="K161" s="5"/>
    </row>
    <row r="162" spans="1:11" ht="15" customHeight="1">
      <c r="A162" s="5"/>
      <c r="B162" s="5"/>
      <c r="C162" s="5"/>
      <c r="D162" s="5"/>
      <c r="E162" s="5"/>
      <c r="F162" s="5"/>
      <c r="G162" s="85"/>
      <c r="H162" s="107"/>
      <c r="I162" s="107"/>
      <c r="J162" s="107"/>
      <c r="K162" s="5"/>
    </row>
    <row r="163" spans="1:11" ht="15" customHeight="1">
      <c r="A163" s="5"/>
      <c r="B163" s="5"/>
      <c r="C163" s="5"/>
      <c r="D163" s="5"/>
      <c r="E163" s="5"/>
      <c r="F163" s="5"/>
      <c r="G163" s="85"/>
      <c r="H163" s="107"/>
      <c r="I163" s="107"/>
      <c r="J163" s="107"/>
      <c r="K163" s="5"/>
    </row>
    <row r="164" spans="1:11" ht="15" customHeight="1">
      <c r="A164" s="5"/>
      <c r="B164" s="5"/>
      <c r="C164" s="5"/>
      <c r="D164" s="5"/>
      <c r="E164" s="5"/>
      <c r="F164" s="5"/>
      <c r="G164" s="85"/>
      <c r="H164" s="107"/>
      <c r="I164" s="107"/>
      <c r="J164" s="107"/>
      <c r="K164" s="5"/>
    </row>
    <row r="165" spans="1:11" ht="15" customHeight="1">
      <c r="A165" s="5"/>
      <c r="B165" s="5"/>
      <c r="C165" s="5"/>
      <c r="D165" s="5"/>
      <c r="E165" s="5"/>
      <c r="F165" s="5"/>
      <c r="G165" s="85"/>
      <c r="H165" s="107"/>
      <c r="I165" s="107"/>
      <c r="J165" s="107"/>
      <c r="K165" s="5"/>
    </row>
    <row r="166" spans="1:11" ht="15" customHeight="1">
      <c r="A166" s="5"/>
      <c r="B166" s="5"/>
      <c r="C166" s="5"/>
      <c r="D166" s="5"/>
      <c r="E166" s="5"/>
      <c r="F166" s="5"/>
      <c r="G166" s="85"/>
      <c r="H166" s="107"/>
      <c r="I166" s="107"/>
      <c r="J166" s="107"/>
      <c r="K166" s="5"/>
    </row>
    <row r="167" spans="1:11" ht="15" customHeight="1">
      <c r="A167" s="5"/>
      <c r="B167" s="5"/>
      <c r="C167" s="5"/>
      <c r="D167" s="5"/>
      <c r="E167" s="5"/>
      <c r="F167" s="5"/>
      <c r="G167" s="85"/>
      <c r="H167" s="107"/>
      <c r="I167" s="107"/>
      <c r="J167" s="107"/>
      <c r="K167" s="5"/>
    </row>
    <row r="168" spans="1:11" ht="15" customHeight="1">
      <c r="A168" s="5"/>
      <c r="B168" s="5"/>
      <c r="C168" s="5"/>
      <c r="D168" s="5"/>
      <c r="E168" s="5"/>
      <c r="F168" s="5"/>
      <c r="G168" s="85"/>
      <c r="H168" s="107"/>
      <c r="I168" s="107"/>
      <c r="J168" s="107"/>
      <c r="K168" s="5"/>
    </row>
    <row r="169" spans="1:11" ht="15" customHeight="1">
      <c r="A169" s="5"/>
      <c r="B169" s="5"/>
      <c r="C169" s="5"/>
      <c r="D169" s="5"/>
      <c r="E169" s="5"/>
      <c r="F169" s="5"/>
      <c r="G169" s="85"/>
      <c r="H169" s="107"/>
      <c r="I169" s="107"/>
      <c r="J169" s="107"/>
      <c r="K169" s="5"/>
    </row>
    <row r="170" spans="1:11" ht="15" customHeight="1">
      <c r="A170" s="5"/>
      <c r="B170" s="5"/>
      <c r="C170" s="5"/>
      <c r="D170" s="5"/>
      <c r="E170" s="5"/>
      <c r="F170" s="5"/>
      <c r="G170" s="85"/>
      <c r="H170" s="107"/>
      <c r="I170" s="107"/>
      <c r="J170" s="107"/>
      <c r="K170" s="5"/>
    </row>
    <row r="171" spans="1:11" ht="15" customHeight="1">
      <c r="A171" s="5"/>
      <c r="B171" s="5"/>
      <c r="C171" s="5"/>
      <c r="D171" s="5"/>
      <c r="E171" s="5"/>
      <c r="F171" s="5"/>
      <c r="G171" s="85"/>
      <c r="H171" s="107"/>
      <c r="I171" s="107"/>
      <c r="J171" s="107"/>
      <c r="K171" s="5"/>
    </row>
    <row r="172" spans="1:11" ht="15" customHeight="1">
      <c r="A172" s="5"/>
      <c r="B172" s="5"/>
      <c r="C172" s="5"/>
      <c r="D172" s="5"/>
      <c r="E172" s="5"/>
      <c r="F172" s="5"/>
      <c r="G172" s="85"/>
      <c r="H172" s="107"/>
      <c r="I172" s="107"/>
      <c r="J172" s="107"/>
      <c r="K172" s="5"/>
    </row>
    <row r="173" spans="1:11" ht="15" customHeight="1">
      <c r="A173" s="5"/>
      <c r="B173" s="5"/>
      <c r="C173" s="5"/>
      <c r="D173" s="5"/>
      <c r="E173" s="5"/>
      <c r="F173" s="5"/>
      <c r="G173" s="85"/>
      <c r="H173" s="107"/>
      <c r="I173" s="107"/>
      <c r="J173" s="107"/>
      <c r="K173" s="5"/>
    </row>
    <row r="174" spans="1:11" ht="15" customHeight="1">
      <c r="A174" s="5"/>
      <c r="B174" s="5"/>
      <c r="C174" s="5"/>
      <c r="D174" s="5"/>
      <c r="E174" s="5"/>
      <c r="F174" s="5"/>
      <c r="G174" s="85"/>
      <c r="H174" s="107"/>
      <c r="I174" s="107"/>
      <c r="J174" s="107"/>
      <c r="K174" s="5"/>
    </row>
    <row r="175" spans="1:11" ht="15" customHeight="1">
      <c r="A175" s="5"/>
      <c r="B175" s="5"/>
      <c r="C175" s="5"/>
      <c r="D175" s="5"/>
      <c r="E175" s="5"/>
      <c r="F175" s="5"/>
      <c r="G175" s="85"/>
      <c r="H175" s="107"/>
      <c r="I175" s="107"/>
      <c r="J175" s="107"/>
      <c r="K175" s="5"/>
    </row>
    <row r="176" spans="1:11" ht="15" customHeight="1">
      <c r="A176" s="5"/>
      <c r="B176" s="5"/>
      <c r="C176" s="5"/>
      <c r="D176" s="5"/>
      <c r="E176" s="5"/>
      <c r="F176" s="5"/>
      <c r="G176" s="85"/>
      <c r="H176" s="107"/>
      <c r="I176" s="107"/>
      <c r="J176" s="107"/>
      <c r="K176" s="5"/>
    </row>
    <row r="177" spans="1:11" ht="15" customHeight="1">
      <c r="A177" s="5"/>
      <c r="B177" s="5"/>
      <c r="C177" s="5"/>
      <c r="D177" s="5"/>
      <c r="E177" s="5"/>
      <c r="F177" s="5"/>
      <c r="G177" s="85"/>
      <c r="H177" s="107"/>
      <c r="I177" s="107"/>
      <c r="J177" s="107"/>
      <c r="K177" s="5"/>
    </row>
    <row r="178" spans="1:11" ht="15" customHeight="1">
      <c r="A178" s="5"/>
      <c r="B178" s="5"/>
      <c r="C178" s="5"/>
      <c r="D178" s="5"/>
      <c r="E178" s="5"/>
      <c r="F178" s="5"/>
      <c r="G178" s="85"/>
      <c r="H178" s="107"/>
      <c r="I178" s="107"/>
      <c r="J178" s="107"/>
      <c r="K178" s="5"/>
    </row>
    <row r="179" spans="1:11" ht="15" customHeight="1">
      <c r="A179" s="5"/>
      <c r="B179" s="5"/>
      <c r="C179" s="5"/>
      <c r="D179" s="5"/>
      <c r="E179" s="5"/>
      <c r="F179" s="5"/>
      <c r="G179" s="85"/>
      <c r="H179" s="107"/>
      <c r="I179" s="107"/>
      <c r="J179" s="107"/>
      <c r="K179" s="5"/>
    </row>
    <row r="180" spans="1:11" ht="15" customHeight="1">
      <c r="A180" s="5"/>
      <c r="B180" s="5"/>
      <c r="C180" s="5"/>
      <c r="D180" s="5"/>
      <c r="E180" s="5"/>
      <c r="F180" s="5"/>
      <c r="G180" s="85"/>
      <c r="H180" s="107"/>
      <c r="I180" s="107"/>
      <c r="J180" s="107"/>
      <c r="K180" s="5"/>
    </row>
    <row r="181" spans="1:11" ht="15" customHeight="1">
      <c r="A181" s="5"/>
      <c r="B181" s="5"/>
      <c r="C181" s="5"/>
      <c r="D181" s="5"/>
      <c r="E181" s="5"/>
      <c r="F181" s="5"/>
      <c r="G181" s="85"/>
      <c r="H181" s="107"/>
      <c r="I181" s="107"/>
      <c r="J181" s="107"/>
      <c r="K181" s="5"/>
    </row>
    <row r="182" spans="1:11" ht="15" customHeight="1">
      <c r="A182" s="5"/>
      <c r="B182" s="5"/>
      <c r="C182" s="5"/>
      <c r="D182" s="5"/>
      <c r="E182" s="5"/>
      <c r="F182" s="5"/>
      <c r="G182" s="85"/>
      <c r="H182" s="107"/>
      <c r="I182" s="107"/>
      <c r="J182" s="107"/>
      <c r="K182" s="5"/>
    </row>
    <row r="183" spans="1:11" ht="15" customHeight="1">
      <c r="A183" s="5"/>
      <c r="B183" s="5"/>
      <c r="C183" s="5"/>
      <c r="D183" s="5"/>
      <c r="E183" s="5"/>
      <c r="F183" s="5"/>
      <c r="G183" s="85"/>
      <c r="H183" s="107"/>
      <c r="I183" s="107"/>
      <c r="J183" s="107"/>
      <c r="K183" s="5"/>
    </row>
    <row r="184" spans="1:11" ht="15" customHeight="1">
      <c r="A184" s="5"/>
      <c r="B184" s="5"/>
      <c r="C184" s="5"/>
      <c r="D184" s="5"/>
      <c r="E184" s="5"/>
      <c r="F184" s="5"/>
      <c r="G184" s="85"/>
      <c r="H184" s="107"/>
      <c r="I184" s="107"/>
      <c r="J184" s="107"/>
      <c r="K184" s="5"/>
    </row>
    <row r="185" spans="1:11" ht="15" customHeight="1">
      <c r="A185" s="5"/>
      <c r="B185" s="5"/>
      <c r="C185" s="5"/>
      <c r="D185" s="5"/>
      <c r="E185" s="5"/>
      <c r="F185" s="5"/>
      <c r="G185" s="85"/>
      <c r="H185" s="107"/>
      <c r="I185" s="107"/>
      <c r="J185" s="107"/>
      <c r="K185" s="5"/>
    </row>
    <row r="186" spans="1:11" ht="15" customHeight="1">
      <c r="A186" s="5"/>
      <c r="B186" s="5"/>
      <c r="C186" s="5"/>
      <c r="D186" s="5"/>
      <c r="E186" s="5"/>
      <c r="F186" s="5"/>
      <c r="G186" s="85"/>
      <c r="H186" s="107"/>
      <c r="I186" s="107"/>
      <c r="J186" s="107"/>
      <c r="K186" s="5"/>
    </row>
    <row r="187" spans="1:11" ht="15" customHeight="1">
      <c r="A187" s="5"/>
      <c r="B187" s="5"/>
      <c r="C187" s="5"/>
      <c r="D187" s="5"/>
      <c r="E187" s="5"/>
      <c r="F187" s="5"/>
      <c r="G187" s="85"/>
      <c r="H187" s="107"/>
      <c r="I187" s="107"/>
      <c r="J187" s="107"/>
      <c r="K187" s="5"/>
    </row>
    <row r="188" spans="1:11" ht="15" customHeight="1">
      <c r="A188" s="5"/>
      <c r="B188" s="5"/>
      <c r="C188" s="5"/>
      <c r="D188" s="5"/>
      <c r="E188" s="5"/>
      <c r="F188" s="5"/>
      <c r="G188" s="85"/>
      <c r="H188" s="107"/>
      <c r="I188" s="107"/>
      <c r="J188" s="107"/>
      <c r="K188" s="5"/>
    </row>
    <row r="189" spans="1:11" ht="15" customHeight="1">
      <c r="A189" s="5"/>
      <c r="B189" s="5"/>
      <c r="C189" s="5"/>
      <c r="D189" s="5"/>
      <c r="E189" s="5"/>
      <c r="F189" s="5"/>
      <c r="G189" s="85"/>
      <c r="H189" s="107"/>
      <c r="I189" s="107"/>
      <c r="J189" s="107"/>
      <c r="K189" s="5"/>
    </row>
    <row r="190" spans="1:11" ht="15" customHeight="1">
      <c r="A190" s="5"/>
      <c r="B190" s="5"/>
      <c r="C190" s="5"/>
      <c r="D190" s="5"/>
      <c r="E190" s="5"/>
      <c r="F190" s="5"/>
      <c r="G190" s="85"/>
      <c r="H190" s="107"/>
      <c r="I190" s="107"/>
      <c r="J190" s="107"/>
      <c r="K190" s="5"/>
    </row>
    <row r="191" spans="1:11" ht="15" customHeight="1">
      <c r="A191" s="5"/>
      <c r="B191" s="5"/>
      <c r="C191" s="5"/>
      <c r="D191" s="5"/>
      <c r="E191" s="5"/>
      <c r="F191" s="5"/>
      <c r="G191" s="85"/>
      <c r="H191" s="107"/>
      <c r="I191" s="107"/>
      <c r="J191" s="107"/>
      <c r="K191" s="5"/>
    </row>
    <row r="192" spans="1:11" ht="15" customHeight="1">
      <c r="A192" s="5"/>
      <c r="B192" s="5"/>
      <c r="C192" s="5"/>
      <c r="D192" s="5"/>
      <c r="E192" s="5"/>
      <c r="F192" s="5"/>
      <c r="G192" s="85"/>
      <c r="H192" s="107"/>
      <c r="I192" s="107"/>
      <c r="J192" s="107"/>
      <c r="K192" s="5"/>
    </row>
    <row r="193" spans="1:11" ht="15" customHeight="1">
      <c r="A193" s="5"/>
      <c r="B193" s="5"/>
      <c r="C193" s="5"/>
      <c r="D193" s="5"/>
      <c r="E193" s="5"/>
      <c r="F193" s="5"/>
      <c r="G193" s="85"/>
      <c r="H193" s="107"/>
      <c r="I193" s="107"/>
      <c r="J193" s="107"/>
      <c r="K193" s="5"/>
    </row>
    <row r="194" spans="1:11" ht="15" customHeight="1">
      <c r="A194" s="5"/>
      <c r="B194" s="5"/>
      <c r="C194" s="5"/>
      <c r="D194" s="5"/>
      <c r="E194" s="5"/>
      <c r="F194" s="5"/>
      <c r="G194" s="85"/>
      <c r="H194" s="107"/>
      <c r="I194" s="107"/>
      <c r="J194" s="107"/>
      <c r="K194" s="5"/>
    </row>
    <row r="195" spans="1:11" ht="15" customHeight="1">
      <c r="A195" s="5"/>
      <c r="B195" s="5"/>
      <c r="C195" s="5"/>
      <c r="D195" s="5"/>
      <c r="E195" s="5"/>
      <c r="F195" s="5"/>
      <c r="G195" s="85"/>
      <c r="H195" s="107"/>
      <c r="I195" s="107"/>
      <c r="J195" s="107"/>
      <c r="K195" s="5"/>
    </row>
    <row r="196" spans="1:11" ht="15" customHeight="1">
      <c r="A196" s="5"/>
      <c r="B196" s="5"/>
      <c r="C196" s="5"/>
      <c r="D196" s="5"/>
      <c r="E196" s="5"/>
      <c r="F196" s="5"/>
      <c r="G196" s="85"/>
      <c r="H196" s="107"/>
      <c r="I196" s="107"/>
      <c r="J196" s="107"/>
      <c r="K196" s="5"/>
    </row>
    <row r="197" spans="1:11" ht="15" customHeight="1">
      <c r="A197" s="5"/>
      <c r="B197" s="5"/>
      <c r="C197" s="5"/>
      <c r="D197" s="5"/>
      <c r="E197" s="5"/>
      <c r="F197" s="5"/>
      <c r="G197" s="85"/>
      <c r="H197" s="107"/>
      <c r="I197" s="107"/>
      <c r="J197" s="107"/>
      <c r="K197" s="5"/>
    </row>
    <row r="198" spans="1:11" ht="15" customHeight="1">
      <c r="A198" s="5"/>
      <c r="B198" s="5"/>
      <c r="C198" s="5"/>
      <c r="D198" s="5"/>
      <c r="E198" s="5"/>
      <c r="F198" s="5"/>
      <c r="G198" s="85"/>
      <c r="H198" s="107"/>
      <c r="I198" s="107"/>
      <c r="J198" s="107"/>
      <c r="K198" s="5"/>
    </row>
    <row r="199" spans="1:11" ht="15" customHeight="1">
      <c r="A199" s="5"/>
      <c r="B199" s="5"/>
      <c r="C199" s="5"/>
      <c r="D199" s="5"/>
      <c r="E199" s="5"/>
      <c r="F199" s="5"/>
      <c r="G199" s="85"/>
      <c r="H199" s="107"/>
      <c r="I199" s="107"/>
      <c r="J199" s="107"/>
      <c r="K199" s="5"/>
    </row>
    <row r="200" spans="1:11" ht="15" customHeight="1">
      <c r="A200" s="5"/>
      <c r="B200" s="5"/>
      <c r="C200" s="5"/>
      <c r="D200" s="5"/>
      <c r="E200" s="5"/>
      <c r="F200" s="5"/>
      <c r="G200" s="85"/>
      <c r="H200" s="107"/>
      <c r="I200" s="107"/>
      <c r="J200" s="107"/>
      <c r="K200" s="5"/>
    </row>
    <row r="201" spans="1:11" ht="15" customHeight="1">
      <c r="A201" s="5"/>
      <c r="B201" s="5"/>
      <c r="C201" s="5"/>
      <c r="D201" s="5"/>
      <c r="E201" s="5"/>
      <c r="F201" s="5"/>
      <c r="G201" s="85"/>
      <c r="H201" s="107"/>
      <c r="I201" s="107"/>
      <c r="J201" s="107"/>
      <c r="K201" s="5"/>
    </row>
    <row r="202" spans="1:11" ht="15" customHeight="1">
      <c r="A202" s="5"/>
      <c r="B202" s="5"/>
      <c r="C202" s="5"/>
      <c r="D202" s="5"/>
      <c r="E202" s="5"/>
      <c r="F202" s="5"/>
      <c r="G202" s="85"/>
      <c r="H202" s="107"/>
      <c r="I202" s="107"/>
      <c r="J202" s="107"/>
      <c r="K202" s="5"/>
    </row>
    <row r="203" spans="1:11" ht="15" customHeight="1">
      <c r="A203" s="5"/>
      <c r="B203" s="5"/>
      <c r="C203" s="5"/>
      <c r="D203" s="5"/>
      <c r="E203" s="5"/>
      <c r="F203" s="5"/>
      <c r="G203" s="85"/>
      <c r="H203" s="107"/>
      <c r="I203" s="107"/>
      <c r="J203" s="107"/>
      <c r="K203" s="5"/>
    </row>
    <row r="204" spans="1:11" ht="15" customHeight="1">
      <c r="A204" s="5"/>
      <c r="B204" s="5"/>
      <c r="C204" s="5"/>
      <c r="D204" s="5"/>
      <c r="E204" s="5"/>
      <c r="F204" s="5"/>
      <c r="G204" s="85"/>
      <c r="H204" s="107"/>
      <c r="I204" s="107"/>
      <c r="J204" s="107"/>
      <c r="K204" s="5"/>
    </row>
    <row r="205" spans="1:11" ht="15" customHeight="1">
      <c r="A205" s="5"/>
      <c r="B205" s="5"/>
      <c r="C205" s="5"/>
      <c r="D205" s="5"/>
      <c r="E205" s="5"/>
      <c r="F205" s="5"/>
      <c r="G205" s="85"/>
      <c r="H205" s="107"/>
      <c r="I205" s="107"/>
      <c r="J205" s="107"/>
      <c r="K205" s="5"/>
    </row>
    <row r="206" spans="1:11" ht="15" customHeight="1">
      <c r="A206" s="5"/>
      <c r="B206" s="5"/>
      <c r="C206" s="5"/>
      <c r="D206" s="5"/>
      <c r="E206" s="5"/>
      <c r="F206" s="5"/>
      <c r="G206" s="85"/>
      <c r="H206" s="107"/>
      <c r="I206" s="107"/>
      <c r="J206" s="107"/>
      <c r="K206" s="5"/>
    </row>
    <row r="207" spans="1:11" ht="15" customHeight="1">
      <c r="A207" s="5"/>
      <c r="B207" s="5"/>
      <c r="C207" s="5"/>
      <c r="D207" s="5"/>
      <c r="E207" s="5"/>
      <c r="F207" s="5"/>
      <c r="G207" s="85"/>
      <c r="H207" s="107"/>
      <c r="I207" s="107"/>
      <c r="J207" s="107"/>
      <c r="K207" s="5"/>
    </row>
    <row r="208" spans="1:11" ht="15" customHeight="1">
      <c r="A208" s="5"/>
      <c r="B208" s="5"/>
      <c r="C208" s="5"/>
      <c r="D208" s="5"/>
      <c r="E208" s="5"/>
      <c r="F208" s="5"/>
      <c r="G208" s="85"/>
      <c r="H208" s="107"/>
      <c r="I208" s="107"/>
      <c r="J208" s="107"/>
      <c r="K208" s="5"/>
    </row>
    <row r="209" spans="1:11" ht="15" customHeight="1">
      <c r="A209" s="5"/>
      <c r="B209" s="5"/>
      <c r="C209" s="5"/>
      <c r="D209" s="5"/>
      <c r="E209" s="5"/>
      <c r="F209" s="5"/>
      <c r="G209" s="85"/>
      <c r="H209" s="107"/>
      <c r="I209" s="107"/>
      <c r="J209" s="107"/>
      <c r="K209" s="5"/>
    </row>
    <row r="210" spans="1:11" ht="15" customHeight="1">
      <c r="A210" s="5"/>
      <c r="B210" s="5"/>
      <c r="C210" s="5"/>
      <c r="D210" s="5"/>
      <c r="E210" s="5"/>
      <c r="F210" s="5"/>
      <c r="G210" s="85"/>
      <c r="H210" s="107"/>
      <c r="I210" s="107"/>
      <c r="J210" s="107"/>
      <c r="K210" s="5"/>
    </row>
    <row r="211" spans="1:11" ht="15" customHeight="1">
      <c r="A211" s="5"/>
      <c r="B211" s="5"/>
      <c r="C211" s="5"/>
      <c r="D211" s="5"/>
      <c r="E211" s="5"/>
      <c r="F211" s="5"/>
      <c r="G211" s="85"/>
      <c r="H211" s="107"/>
      <c r="I211" s="107"/>
      <c r="J211" s="107"/>
      <c r="K211" s="5"/>
    </row>
    <row r="212" spans="1:11" ht="15" customHeight="1">
      <c r="A212" s="5"/>
      <c r="B212" s="5"/>
      <c r="C212" s="5"/>
      <c r="D212" s="5"/>
      <c r="E212" s="5"/>
      <c r="F212" s="5"/>
      <c r="G212" s="85"/>
      <c r="H212" s="107"/>
      <c r="I212" s="107"/>
      <c r="J212" s="107"/>
      <c r="K212" s="5"/>
    </row>
    <row r="213" spans="1:11" ht="15" customHeight="1">
      <c r="A213" s="5"/>
      <c r="B213" s="5"/>
      <c r="C213" s="5"/>
      <c r="D213" s="5"/>
      <c r="E213" s="5"/>
      <c r="F213" s="5"/>
      <c r="G213" s="85"/>
      <c r="H213" s="107"/>
      <c r="I213" s="107"/>
      <c r="J213" s="107"/>
      <c r="K213" s="5"/>
    </row>
    <row r="214" spans="1:11" ht="15" customHeight="1">
      <c r="A214" s="5"/>
      <c r="B214" s="5"/>
      <c r="C214" s="5"/>
      <c r="D214" s="5"/>
      <c r="E214" s="5"/>
      <c r="F214" s="5"/>
      <c r="G214" s="85"/>
      <c r="H214" s="107"/>
      <c r="I214" s="107"/>
      <c r="J214" s="107"/>
      <c r="K214" s="5"/>
    </row>
    <row r="215" spans="1:11" ht="15" customHeight="1">
      <c r="A215" s="5"/>
      <c r="B215" s="5"/>
      <c r="C215" s="5"/>
      <c r="D215" s="5"/>
      <c r="E215" s="5"/>
      <c r="F215" s="5"/>
      <c r="G215" s="85"/>
      <c r="H215" s="107"/>
      <c r="I215" s="107"/>
      <c r="J215" s="107"/>
      <c r="K215" s="5"/>
    </row>
    <row r="216" spans="1:11" ht="15" customHeight="1">
      <c r="A216" s="5"/>
      <c r="B216" s="5"/>
      <c r="C216" s="5"/>
      <c r="D216" s="5"/>
      <c r="E216" s="5"/>
      <c r="F216" s="5"/>
      <c r="G216" s="85"/>
      <c r="H216" s="107"/>
      <c r="I216" s="107"/>
      <c r="J216" s="107"/>
      <c r="K216" s="5"/>
    </row>
    <row r="217" spans="1:11" ht="15" customHeight="1">
      <c r="A217" s="5"/>
      <c r="B217" s="5"/>
      <c r="C217" s="5"/>
      <c r="D217" s="5"/>
      <c r="E217" s="5"/>
      <c r="F217" s="5"/>
      <c r="G217" s="85"/>
      <c r="H217" s="107"/>
      <c r="I217" s="107"/>
      <c r="J217" s="107"/>
      <c r="K217" s="5"/>
    </row>
    <row r="218" spans="1:11" ht="15" customHeight="1">
      <c r="A218" s="5"/>
      <c r="B218" s="5"/>
      <c r="C218" s="5"/>
      <c r="D218" s="5"/>
      <c r="E218" s="5"/>
      <c r="F218" s="5"/>
      <c r="G218" s="85"/>
      <c r="H218" s="107"/>
      <c r="I218" s="107"/>
      <c r="J218" s="107"/>
      <c r="K218" s="5"/>
    </row>
    <row r="219" spans="1:11" ht="15" customHeight="1">
      <c r="A219" s="5"/>
      <c r="B219" s="5"/>
      <c r="C219" s="5"/>
      <c r="D219" s="5"/>
      <c r="E219" s="5"/>
      <c r="F219" s="5"/>
      <c r="G219" s="85"/>
      <c r="H219" s="107"/>
      <c r="I219" s="107"/>
      <c r="J219" s="107"/>
      <c r="K219" s="5"/>
    </row>
    <row r="220" spans="1:11" ht="15" customHeight="1">
      <c r="A220" s="5"/>
      <c r="B220" s="5"/>
      <c r="C220" s="5"/>
      <c r="D220" s="5"/>
      <c r="E220" s="5"/>
      <c r="F220" s="5"/>
      <c r="G220" s="85"/>
      <c r="H220" s="107"/>
      <c r="I220" s="107"/>
      <c r="J220" s="107"/>
      <c r="K220" s="5"/>
    </row>
    <row r="221" spans="1:11" ht="15" customHeight="1">
      <c r="A221" s="5"/>
      <c r="B221" s="5"/>
      <c r="C221" s="5"/>
      <c r="D221" s="5"/>
      <c r="E221" s="5"/>
      <c r="F221" s="5"/>
      <c r="G221" s="85"/>
      <c r="H221" s="107"/>
      <c r="I221" s="107"/>
      <c r="J221" s="107"/>
      <c r="K221" s="5"/>
    </row>
    <row r="222" spans="1:11" ht="15" customHeight="1">
      <c r="A222" s="5"/>
      <c r="B222" s="5"/>
      <c r="C222" s="5"/>
      <c r="D222" s="5"/>
      <c r="E222" s="5"/>
      <c r="F222" s="5"/>
      <c r="G222" s="85"/>
      <c r="H222" s="107"/>
      <c r="I222" s="107"/>
      <c r="J222" s="107"/>
      <c r="K222" s="5"/>
    </row>
    <row r="223" spans="1:11" ht="15" customHeight="1">
      <c r="A223" s="5"/>
      <c r="B223" s="5"/>
      <c r="C223" s="5"/>
      <c r="D223" s="5"/>
      <c r="E223" s="5"/>
      <c r="F223" s="5"/>
      <c r="G223" s="85"/>
      <c r="H223" s="107"/>
      <c r="I223" s="107"/>
      <c r="J223" s="107"/>
      <c r="K223" s="5"/>
    </row>
    <row r="224" spans="1:11" ht="15" customHeight="1">
      <c r="A224" s="5"/>
      <c r="B224" s="5"/>
      <c r="C224" s="5"/>
      <c r="D224" s="5"/>
      <c r="E224" s="5"/>
      <c r="F224" s="5"/>
      <c r="G224" s="85"/>
      <c r="H224" s="107"/>
      <c r="I224" s="107"/>
      <c r="J224" s="107"/>
      <c r="K224" s="5"/>
    </row>
    <row r="225" spans="1:11" ht="15" customHeight="1">
      <c r="A225" s="5"/>
      <c r="B225" s="5"/>
      <c r="C225" s="5"/>
      <c r="D225" s="5"/>
      <c r="E225" s="5"/>
      <c r="F225" s="5"/>
      <c r="G225" s="85"/>
      <c r="H225" s="107"/>
      <c r="I225" s="107"/>
      <c r="J225" s="107"/>
      <c r="K225" s="5"/>
    </row>
    <row r="226" spans="1:11" ht="15" customHeight="1">
      <c r="A226" s="5"/>
      <c r="B226" s="5"/>
      <c r="C226" s="5"/>
      <c r="D226" s="5"/>
      <c r="E226" s="5"/>
      <c r="F226" s="5"/>
      <c r="G226" s="85"/>
      <c r="H226" s="107"/>
      <c r="I226" s="107"/>
      <c r="J226" s="107"/>
      <c r="K226" s="5"/>
    </row>
    <row r="227" spans="1:11" ht="15" customHeight="1">
      <c r="A227" s="5"/>
      <c r="B227" s="5"/>
      <c r="C227" s="5"/>
      <c r="D227" s="5"/>
      <c r="E227" s="5"/>
      <c r="F227" s="5"/>
      <c r="G227" s="85"/>
      <c r="H227" s="107"/>
      <c r="I227" s="107"/>
      <c r="J227" s="107"/>
      <c r="K227" s="5"/>
    </row>
    <row r="228" spans="1:11" ht="15" customHeight="1">
      <c r="A228" s="5"/>
      <c r="B228" s="5"/>
      <c r="C228" s="5"/>
      <c r="D228" s="5"/>
      <c r="E228" s="5"/>
      <c r="F228" s="5"/>
      <c r="G228" s="85"/>
      <c r="H228" s="107"/>
      <c r="I228" s="107"/>
      <c r="J228" s="107"/>
      <c r="K228" s="5"/>
    </row>
    <row r="229" spans="1:11" ht="15" customHeight="1">
      <c r="A229" s="5"/>
      <c r="B229" s="5"/>
      <c r="C229" s="5"/>
      <c r="D229" s="5"/>
      <c r="E229" s="5"/>
      <c r="F229" s="5"/>
      <c r="G229" s="85"/>
      <c r="H229" s="107"/>
      <c r="I229" s="107"/>
      <c r="J229" s="107"/>
      <c r="K229" s="5"/>
    </row>
    <row r="230" spans="1:11" ht="15" customHeight="1">
      <c r="A230" s="5"/>
      <c r="B230" s="5"/>
      <c r="C230" s="5"/>
      <c r="D230" s="5"/>
      <c r="E230" s="5"/>
      <c r="F230" s="5"/>
      <c r="G230" s="85"/>
      <c r="H230" s="107"/>
      <c r="I230" s="107"/>
      <c r="J230" s="107"/>
      <c r="K230" s="5"/>
    </row>
    <row r="231" spans="1:11" ht="15" customHeight="1">
      <c r="A231" s="5"/>
      <c r="B231" s="5"/>
      <c r="C231" s="5"/>
      <c r="D231" s="5"/>
      <c r="E231" s="5"/>
      <c r="F231" s="5"/>
      <c r="G231" s="85"/>
      <c r="H231" s="107"/>
      <c r="I231" s="107"/>
      <c r="J231" s="107"/>
      <c r="K231" s="5"/>
    </row>
    <row r="232" spans="1:11" ht="15" customHeight="1">
      <c r="A232" s="5"/>
      <c r="B232" s="5"/>
      <c r="C232" s="5"/>
      <c r="D232" s="5"/>
      <c r="E232" s="5"/>
      <c r="F232" s="5"/>
      <c r="G232" s="85"/>
      <c r="H232" s="107"/>
      <c r="I232" s="107"/>
      <c r="J232" s="107"/>
      <c r="K232" s="5"/>
    </row>
    <row r="233" spans="1:11" ht="15" customHeight="1">
      <c r="A233" s="5"/>
      <c r="B233" s="5"/>
      <c r="C233" s="5"/>
      <c r="D233" s="5"/>
      <c r="E233" s="5"/>
      <c r="F233" s="5"/>
      <c r="G233" s="85"/>
      <c r="H233" s="107"/>
      <c r="I233" s="107"/>
      <c r="J233" s="107"/>
      <c r="K233" s="5"/>
    </row>
    <row r="234" spans="1:11" ht="15" customHeight="1">
      <c r="A234" s="5"/>
      <c r="B234" s="5"/>
      <c r="C234" s="5"/>
      <c r="D234" s="5"/>
      <c r="E234" s="5"/>
      <c r="F234" s="5"/>
      <c r="G234" s="85"/>
      <c r="H234" s="107"/>
      <c r="I234" s="107"/>
      <c r="J234" s="107"/>
      <c r="K234" s="5"/>
    </row>
    <row r="235" spans="1:11" ht="15" customHeight="1">
      <c r="A235" s="5"/>
      <c r="B235" s="5"/>
      <c r="C235" s="5"/>
      <c r="D235" s="5"/>
      <c r="E235" s="5"/>
      <c r="F235" s="5"/>
      <c r="G235" s="85"/>
      <c r="H235" s="107"/>
      <c r="I235" s="107"/>
      <c r="J235" s="107"/>
      <c r="K235" s="5"/>
    </row>
    <row r="236" spans="1:11" ht="14.25">
      <c r="A236" s="5"/>
      <c r="B236" s="5"/>
      <c r="C236" s="5"/>
      <c r="D236" s="5"/>
      <c r="E236" s="5"/>
      <c r="F236" s="5"/>
      <c r="G236" s="85"/>
      <c r="H236" s="107"/>
      <c r="I236" s="107"/>
      <c r="J236" s="107"/>
      <c r="K236" s="5"/>
    </row>
    <row r="237" spans="1:11" ht="14.25">
      <c r="A237" s="5"/>
      <c r="B237" s="5"/>
      <c r="C237" s="5"/>
      <c r="D237" s="5"/>
      <c r="E237" s="5"/>
      <c r="F237" s="5"/>
      <c r="G237" s="85"/>
      <c r="H237" s="107"/>
      <c r="I237" s="107"/>
      <c r="J237" s="107"/>
      <c r="K237" s="5"/>
    </row>
    <row r="238" spans="1:11" ht="14.25">
      <c r="A238" s="5"/>
      <c r="B238" s="5"/>
      <c r="C238" s="5"/>
      <c r="D238" s="5"/>
      <c r="E238" s="5"/>
      <c r="F238" s="5"/>
      <c r="G238" s="85"/>
      <c r="H238" s="107"/>
      <c r="I238" s="107"/>
      <c r="J238" s="107"/>
      <c r="K238" s="5"/>
    </row>
    <row r="239" spans="1:11" ht="14.25">
      <c r="A239" s="5"/>
      <c r="B239" s="5"/>
      <c r="C239" s="5"/>
      <c r="D239" s="5"/>
      <c r="E239" s="5"/>
      <c r="F239" s="5"/>
      <c r="G239" s="85"/>
      <c r="H239" s="107"/>
      <c r="I239" s="107"/>
      <c r="J239" s="107"/>
      <c r="K239" s="5"/>
    </row>
    <row r="240" spans="1:11" ht="14.25">
      <c r="A240" s="5"/>
      <c r="B240" s="5"/>
      <c r="C240" s="5"/>
      <c r="D240" s="5"/>
      <c r="E240" s="5"/>
      <c r="F240" s="5"/>
      <c r="G240" s="85"/>
      <c r="H240" s="107"/>
      <c r="I240" s="107"/>
      <c r="J240" s="107"/>
      <c r="K240" s="5"/>
    </row>
    <row r="241" spans="1:11" ht="14.25">
      <c r="A241" s="5"/>
      <c r="B241" s="5"/>
      <c r="C241" s="5"/>
      <c r="D241" s="5"/>
      <c r="E241" s="5"/>
      <c r="F241" s="5"/>
      <c r="G241" s="85"/>
      <c r="H241" s="107"/>
      <c r="I241" s="107"/>
      <c r="J241" s="107"/>
      <c r="K241" s="5"/>
    </row>
    <row r="242" spans="1:11" ht="14.25">
      <c r="A242" s="5"/>
      <c r="B242" s="5"/>
      <c r="C242" s="5"/>
      <c r="D242" s="5"/>
      <c r="E242" s="5"/>
      <c r="F242" s="5"/>
      <c r="G242" s="85"/>
      <c r="H242" s="107"/>
      <c r="I242" s="107"/>
      <c r="J242" s="107"/>
      <c r="K242" s="5"/>
    </row>
    <row r="243" spans="1:11" ht="14.25">
      <c r="A243" s="5"/>
      <c r="B243" s="5"/>
      <c r="C243" s="5"/>
      <c r="D243" s="5"/>
      <c r="E243" s="5"/>
      <c r="F243" s="5"/>
      <c r="G243" s="85"/>
      <c r="H243" s="107"/>
      <c r="I243" s="107"/>
      <c r="J243" s="107"/>
      <c r="K243" s="5"/>
    </row>
    <row r="244" spans="1:11" ht="14.25">
      <c r="A244" s="5"/>
      <c r="B244" s="5"/>
      <c r="C244" s="5"/>
      <c r="D244" s="5"/>
      <c r="E244" s="5"/>
      <c r="F244" s="5"/>
      <c r="G244" s="85"/>
      <c r="H244" s="107"/>
      <c r="I244" s="107"/>
      <c r="J244" s="107"/>
      <c r="K244" s="5"/>
    </row>
    <row r="245" spans="1:11" ht="14.25">
      <c r="A245" s="5"/>
      <c r="B245" s="5"/>
      <c r="C245" s="5"/>
      <c r="D245" s="5"/>
      <c r="E245" s="5"/>
      <c r="F245" s="5"/>
      <c r="G245" s="85"/>
      <c r="H245" s="107"/>
      <c r="I245" s="107"/>
      <c r="J245" s="107"/>
      <c r="K245" s="5"/>
    </row>
    <row r="246" spans="1:11" ht="14.25">
      <c r="A246" s="5"/>
      <c r="B246" s="5"/>
      <c r="C246" s="5"/>
      <c r="D246" s="5"/>
      <c r="E246" s="5"/>
      <c r="F246" s="5"/>
      <c r="G246" s="85"/>
      <c r="H246" s="107"/>
      <c r="I246" s="107"/>
      <c r="J246" s="107"/>
      <c r="K246" s="5"/>
    </row>
    <row r="247" spans="1:11" ht="14.25">
      <c r="A247" s="5"/>
      <c r="B247" s="5"/>
      <c r="C247" s="5"/>
      <c r="D247" s="5"/>
      <c r="E247" s="5"/>
      <c r="F247" s="5"/>
      <c r="G247" s="85"/>
      <c r="H247" s="107"/>
      <c r="I247" s="107"/>
      <c r="J247" s="107"/>
      <c r="K247" s="5"/>
    </row>
    <row r="248" spans="1:11" ht="14.25">
      <c r="A248" s="5"/>
      <c r="B248" s="5"/>
      <c r="C248" s="5"/>
      <c r="D248" s="5"/>
      <c r="E248" s="5"/>
      <c r="F248" s="5"/>
      <c r="G248" s="85"/>
      <c r="H248" s="107"/>
      <c r="I248" s="107"/>
      <c r="J248" s="107"/>
      <c r="K248" s="5"/>
    </row>
    <row r="249" spans="1:11" ht="14.25">
      <c r="A249" s="5"/>
      <c r="B249" s="5"/>
      <c r="C249" s="5"/>
      <c r="D249" s="5"/>
      <c r="E249" s="5"/>
      <c r="F249" s="5"/>
      <c r="G249" s="85"/>
      <c r="H249" s="107"/>
      <c r="I249" s="107"/>
      <c r="J249" s="107"/>
      <c r="K249" s="5"/>
    </row>
    <row r="250" spans="1:11" ht="14.25">
      <c r="A250" s="5"/>
      <c r="B250" s="5"/>
      <c r="C250" s="5"/>
      <c r="D250" s="5"/>
      <c r="E250" s="5"/>
      <c r="F250" s="5"/>
      <c r="G250" s="85"/>
      <c r="H250" s="107"/>
      <c r="I250" s="107"/>
      <c r="J250" s="107"/>
      <c r="K250" s="5"/>
    </row>
    <row r="251" spans="1:11" ht="14.25">
      <c r="A251" s="5"/>
      <c r="B251" s="5"/>
      <c r="C251" s="5"/>
      <c r="D251" s="5"/>
      <c r="E251" s="5"/>
      <c r="F251" s="5"/>
      <c r="G251" s="85"/>
      <c r="H251" s="107"/>
      <c r="I251" s="107"/>
      <c r="J251" s="107"/>
      <c r="K251" s="5"/>
    </row>
    <row r="252" spans="1:11" ht="14.25">
      <c r="A252" s="5"/>
      <c r="B252" s="5"/>
      <c r="C252" s="5"/>
      <c r="D252" s="5"/>
      <c r="E252" s="5"/>
      <c r="F252" s="5"/>
      <c r="G252" s="85"/>
      <c r="H252" s="107"/>
      <c r="I252" s="107"/>
      <c r="J252" s="107"/>
      <c r="K252" s="5"/>
    </row>
    <row r="253" spans="1:11" ht="14.25">
      <c r="A253" s="5"/>
      <c r="B253" s="5"/>
      <c r="C253" s="5"/>
      <c r="D253" s="5"/>
      <c r="E253" s="5"/>
      <c r="F253" s="5"/>
      <c r="G253" s="85"/>
      <c r="H253" s="107"/>
      <c r="I253" s="107"/>
      <c r="J253" s="107"/>
      <c r="K253" s="5"/>
    </row>
    <row r="254" spans="1:11" ht="14.25">
      <c r="A254" s="5"/>
      <c r="B254" s="5"/>
      <c r="C254" s="5"/>
      <c r="D254" s="5"/>
      <c r="E254" s="5"/>
      <c r="F254" s="5"/>
      <c r="G254" s="85"/>
      <c r="H254" s="107"/>
      <c r="I254" s="107"/>
      <c r="J254" s="107"/>
      <c r="K254" s="5"/>
    </row>
    <row r="255" spans="1:11" ht="14.25">
      <c r="A255" s="5"/>
      <c r="B255" s="5"/>
      <c r="C255" s="5"/>
      <c r="D255" s="5"/>
      <c r="E255" s="5"/>
      <c r="F255" s="5"/>
      <c r="G255" s="85"/>
      <c r="H255" s="107"/>
      <c r="I255" s="107"/>
      <c r="J255" s="107"/>
      <c r="K255" s="5"/>
    </row>
    <row r="256" spans="1:11" ht="14.25">
      <c r="A256" s="5"/>
      <c r="B256" s="5"/>
      <c r="C256" s="5"/>
      <c r="D256" s="5"/>
      <c r="E256" s="5"/>
      <c r="F256" s="5"/>
      <c r="G256" s="85"/>
      <c r="H256" s="107"/>
      <c r="I256" s="107"/>
      <c r="J256" s="107"/>
      <c r="K256" s="5"/>
    </row>
    <row r="257" spans="1:11" ht="14.25">
      <c r="A257" s="5"/>
      <c r="B257" s="5"/>
      <c r="C257" s="5"/>
      <c r="D257" s="5"/>
      <c r="E257" s="5"/>
      <c r="F257" s="5"/>
      <c r="G257" s="85"/>
      <c r="H257" s="107"/>
      <c r="I257" s="107"/>
      <c r="J257" s="107"/>
      <c r="K257" s="5"/>
    </row>
    <row r="258" spans="1:11" ht="14.25">
      <c r="A258" s="5"/>
      <c r="B258" s="5"/>
      <c r="C258" s="5"/>
      <c r="D258" s="5"/>
      <c r="E258" s="5"/>
      <c r="F258" s="5"/>
      <c r="G258" s="85"/>
      <c r="H258" s="107"/>
      <c r="I258" s="107"/>
      <c r="J258" s="107"/>
      <c r="K258" s="5"/>
    </row>
    <row r="259" spans="1:11" ht="14.25">
      <c r="A259" s="5"/>
      <c r="B259" s="5"/>
      <c r="C259" s="5"/>
      <c r="D259" s="5"/>
      <c r="E259" s="5"/>
      <c r="F259" s="5"/>
      <c r="G259" s="85"/>
      <c r="H259" s="107"/>
      <c r="I259" s="107"/>
      <c r="J259" s="107"/>
      <c r="K259" s="5"/>
    </row>
    <row r="260" spans="1:11" ht="14.25">
      <c r="A260" s="5"/>
      <c r="B260" s="5"/>
      <c r="C260" s="5"/>
      <c r="D260" s="5"/>
      <c r="E260" s="5"/>
      <c r="F260" s="5"/>
      <c r="G260" s="85"/>
      <c r="H260" s="107"/>
      <c r="I260" s="107"/>
      <c r="J260" s="107"/>
      <c r="K260" s="5"/>
    </row>
    <row r="261" spans="1:11" ht="14.25">
      <c r="A261" s="5"/>
      <c r="B261" s="5"/>
      <c r="C261" s="5"/>
      <c r="D261" s="5"/>
      <c r="E261" s="5"/>
      <c r="F261" s="5"/>
      <c r="G261" s="85"/>
      <c r="H261" s="107"/>
      <c r="I261" s="107"/>
      <c r="J261" s="107"/>
      <c r="K261" s="5"/>
    </row>
    <row r="262" spans="1:11" ht="14.25">
      <c r="A262" s="5"/>
      <c r="B262" s="5"/>
      <c r="C262" s="5"/>
      <c r="D262" s="5"/>
      <c r="E262" s="5"/>
      <c r="F262" s="5"/>
      <c r="G262" s="85"/>
      <c r="H262" s="107"/>
      <c r="I262" s="107"/>
      <c r="J262" s="107"/>
      <c r="K262" s="5"/>
    </row>
    <row r="263" spans="1:11" ht="14.25">
      <c r="A263" s="5"/>
      <c r="B263" s="5"/>
      <c r="C263" s="5"/>
      <c r="D263" s="5"/>
      <c r="E263" s="5"/>
      <c r="F263" s="5"/>
      <c r="G263" s="85"/>
      <c r="H263" s="107"/>
      <c r="I263" s="107"/>
      <c r="J263" s="107"/>
      <c r="K263" s="5"/>
    </row>
    <row r="264" spans="1:11" ht="14.25">
      <c r="A264" s="5"/>
      <c r="B264" s="5"/>
      <c r="C264" s="5"/>
      <c r="D264" s="5"/>
      <c r="E264" s="5"/>
      <c r="F264" s="5"/>
      <c r="G264" s="85"/>
      <c r="H264" s="107"/>
      <c r="I264" s="107"/>
      <c r="J264" s="107"/>
      <c r="K264" s="5"/>
    </row>
    <row r="265" spans="1:11" ht="14.25">
      <c r="A265" s="5"/>
      <c r="B265" s="5"/>
      <c r="C265" s="5"/>
      <c r="D265" s="5"/>
      <c r="E265" s="5"/>
      <c r="F265" s="5"/>
      <c r="G265" s="85"/>
      <c r="H265" s="107"/>
      <c r="I265" s="107"/>
      <c r="J265" s="107"/>
      <c r="K265" s="5"/>
    </row>
    <row r="266" spans="1:11" ht="14.25">
      <c r="A266" s="5"/>
      <c r="B266" s="5"/>
      <c r="C266" s="5"/>
      <c r="D266" s="5"/>
      <c r="E266" s="5"/>
      <c r="F266" s="5"/>
      <c r="G266" s="85"/>
      <c r="H266" s="107"/>
      <c r="I266" s="107"/>
      <c r="J266" s="107"/>
      <c r="K266" s="5"/>
    </row>
    <row r="267" spans="1:11" ht="14.25">
      <c r="A267" s="5"/>
      <c r="B267" s="5"/>
      <c r="C267" s="5"/>
      <c r="D267" s="5"/>
      <c r="E267" s="5"/>
      <c r="F267" s="5"/>
      <c r="G267" s="85"/>
      <c r="H267" s="107"/>
      <c r="I267" s="107"/>
      <c r="J267" s="107"/>
      <c r="K267" s="5"/>
    </row>
    <row r="268" spans="1:11" ht="14.25">
      <c r="A268" s="5"/>
      <c r="B268" s="5"/>
      <c r="C268" s="5"/>
      <c r="D268" s="5"/>
      <c r="E268" s="5"/>
      <c r="F268" s="5"/>
      <c r="G268" s="85"/>
      <c r="H268" s="107"/>
      <c r="I268" s="107"/>
      <c r="J268" s="107"/>
      <c r="K268" s="5"/>
    </row>
    <row r="269" spans="1:11" ht="14.25">
      <c r="A269" s="5"/>
      <c r="B269" s="5"/>
      <c r="C269" s="5"/>
      <c r="D269" s="5"/>
      <c r="E269" s="5"/>
      <c r="F269" s="5"/>
      <c r="G269" s="85"/>
      <c r="H269" s="107"/>
      <c r="I269" s="107"/>
      <c r="J269" s="107"/>
      <c r="K269" s="5"/>
    </row>
    <row r="270" spans="1:11" ht="14.25">
      <c r="A270" s="5"/>
      <c r="B270" s="5"/>
      <c r="C270" s="5"/>
      <c r="D270" s="5"/>
      <c r="E270" s="5"/>
      <c r="F270" s="5"/>
      <c r="G270" s="85"/>
      <c r="H270" s="107"/>
      <c r="I270" s="107"/>
      <c r="J270" s="107"/>
      <c r="K270" s="5"/>
    </row>
    <row r="271" spans="1:11" ht="14.25">
      <c r="A271" s="5"/>
      <c r="B271" s="5"/>
      <c r="C271" s="5"/>
      <c r="D271" s="5"/>
      <c r="E271" s="5"/>
      <c r="F271" s="5"/>
      <c r="G271" s="85"/>
      <c r="H271" s="107"/>
      <c r="I271" s="107"/>
      <c r="J271" s="107"/>
      <c r="K271" s="5"/>
    </row>
    <row r="272" spans="1:11" ht="14.25">
      <c r="A272" s="5"/>
      <c r="B272" s="5"/>
      <c r="C272" s="5"/>
      <c r="D272" s="5"/>
      <c r="E272" s="5"/>
      <c r="F272" s="5"/>
      <c r="G272" s="85"/>
      <c r="H272" s="107"/>
      <c r="I272" s="107"/>
      <c r="J272" s="107"/>
      <c r="K272" s="5"/>
    </row>
    <row r="273" spans="1:11" ht="14.25">
      <c r="A273" s="5"/>
      <c r="B273" s="5"/>
      <c r="C273" s="5"/>
      <c r="D273" s="5"/>
      <c r="E273" s="5"/>
      <c r="F273" s="5"/>
      <c r="G273" s="85"/>
      <c r="H273" s="107"/>
      <c r="I273" s="107"/>
      <c r="J273" s="107"/>
      <c r="K273" s="5"/>
    </row>
    <row r="274" spans="1:11" ht="14.25">
      <c r="A274" s="5"/>
      <c r="B274" s="5"/>
      <c r="C274" s="5"/>
      <c r="D274" s="5"/>
      <c r="E274" s="5"/>
      <c r="F274" s="5"/>
      <c r="G274" s="85"/>
      <c r="H274" s="107"/>
      <c r="I274" s="107"/>
      <c r="J274" s="107"/>
      <c r="K274" s="5"/>
    </row>
    <row r="275" spans="1:11" ht="14.25">
      <c r="A275" s="5"/>
      <c r="B275" s="5"/>
      <c r="C275" s="5"/>
      <c r="D275" s="5"/>
      <c r="E275" s="5"/>
      <c r="F275" s="5"/>
      <c r="G275" s="85"/>
      <c r="H275" s="107"/>
      <c r="I275" s="107"/>
      <c r="J275" s="107"/>
      <c r="K275" s="5"/>
    </row>
    <row r="276" spans="1:11" ht="14.25">
      <c r="A276" s="5"/>
      <c r="B276" s="5"/>
      <c r="C276" s="5"/>
      <c r="D276" s="5"/>
      <c r="E276" s="5"/>
      <c r="F276" s="5"/>
      <c r="G276" s="85"/>
      <c r="H276" s="107"/>
      <c r="I276" s="107"/>
      <c r="J276" s="107"/>
      <c r="K276" s="5"/>
    </row>
    <row r="277" spans="1:11" ht="14.25">
      <c r="A277" s="5"/>
      <c r="B277" s="5"/>
      <c r="C277" s="5"/>
      <c r="D277" s="5"/>
      <c r="E277" s="5"/>
      <c r="F277" s="5"/>
      <c r="G277" s="85"/>
      <c r="H277" s="107"/>
      <c r="I277" s="107"/>
      <c r="J277" s="107"/>
      <c r="K277" s="5"/>
    </row>
    <row r="278" spans="1:11" ht="14.25">
      <c r="A278" s="5"/>
      <c r="B278" s="5"/>
      <c r="C278" s="5"/>
      <c r="D278" s="5"/>
      <c r="E278" s="5"/>
      <c r="F278" s="5"/>
      <c r="G278" s="85"/>
      <c r="H278" s="107"/>
      <c r="I278" s="107"/>
      <c r="J278" s="107"/>
      <c r="K278" s="5"/>
    </row>
    <row r="279" spans="1:11" ht="14.25">
      <c r="A279" s="5"/>
      <c r="B279" s="5"/>
      <c r="C279" s="5"/>
      <c r="D279" s="5"/>
      <c r="E279" s="5"/>
      <c r="F279" s="5"/>
      <c r="G279" s="85"/>
      <c r="H279" s="107"/>
      <c r="I279" s="107"/>
      <c r="J279" s="107"/>
      <c r="K279" s="5"/>
    </row>
    <row r="280" spans="1:11" ht="14.25">
      <c r="A280" s="5"/>
      <c r="B280" s="5"/>
      <c r="C280" s="5"/>
      <c r="D280" s="5"/>
      <c r="E280" s="5"/>
      <c r="F280" s="5"/>
      <c r="G280" s="85"/>
      <c r="H280" s="107"/>
      <c r="I280" s="107"/>
      <c r="J280" s="107"/>
      <c r="K280" s="5"/>
    </row>
    <row r="281" spans="1:11" ht="14.25">
      <c r="A281" s="5"/>
      <c r="B281" s="5"/>
      <c r="C281" s="5"/>
      <c r="D281" s="5"/>
      <c r="E281" s="5"/>
      <c r="F281" s="5"/>
      <c r="G281" s="85"/>
      <c r="H281" s="107"/>
      <c r="I281" s="107"/>
      <c r="J281" s="107"/>
      <c r="K281" s="5"/>
    </row>
    <row r="282" spans="1:11" ht="14.25">
      <c r="A282" s="5"/>
      <c r="B282" s="5"/>
      <c r="C282" s="5"/>
      <c r="D282" s="5"/>
      <c r="E282" s="5"/>
      <c r="F282" s="5"/>
      <c r="G282" s="85"/>
      <c r="H282" s="107"/>
      <c r="I282" s="107"/>
      <c r="J282" s="107"/>
      <c r="K282" s="5"/>
    </row>
    <row r="283" spans="1:11" ht="14.25">
      <c r="A283" s="5"/>
      <c r="B283" s="5"/>
      <c r="C283" s="5"/>
      <c r="D283" s="5"/>
      <c r="E283" s="5"/>
      <c r="F283" s="5"/>
      <c r="G283" s="85"/>
      <c r="H283" s="107"/>
      <c r="I283" s="107"/>
      <c r="J283" s="107"/>
      <c r="K283" s="5"/>
    </row>
    <row r="284" spans="1:11" ht="14.25">
      <c r="A284" s="5"/>
      <c r="B284" s="5"/>
      <c r="C284" s="5"/>
      <c r="D284" s="5"/>
      <c r="E284" s="5"/>
      <c r="F284" s="5"/>
      <c r="G284" s="85"/>
      <c r="H284" s="107"/>
      <c r="I284" s="107"/>
      <c r="J284" s="107"/>
      <c r="K284" s="5"/>
    </row>
    <row r="285" spans="1:11" ht="14.25">
      <c r="A285" s="5"/>
      <c r="B285" s="5"/>
      <c r="C285" s="5"/>
      <c r="D285" s="5"/>
      <c r="E285" s="5"/>
      <c r="F285" s="5"/>
      <c r="G285" s="85"/>
      <c r="H285" s="107"/>
      <c r="I285" s="107"/>
      <c r="J285" s="107"/>
      <c r="K285" s="5"/>
    </row>
    <row r="286" spans="1:11" ht="14.25">
      <c r="A286" s="5"/>
      <c r="B286" s="5"/>
      <c r="C286" s="5"/>
      <c r="D286" s="5"/>
      <c r="E286" s="5"/>
      <c r="F286" s="5"/>
      <c r="G286" s="85"/>
      <c r="H286" s="107"/>
      <c r="I286" s="107"/>
      <c r="J286" s="107"/>
      <c r="K286" s="5"/>
    </row>
    <row r="287" spans="1:11" ht="14.25">
      <c r="A287" s="5"/>
      <c r="B287" s="5"/>
      <c r="C287" s="5"/>
      <c r="D287" s="5"/>
      <c r="E287" s="5"/>
      <c r="F287" s="5"/>
      <c r="G287" s="85"/>
      <c r="H287" s="107"/>
      <c r="I287" s="107"/>
      <c r="J287" s="107"/>
      <c r="K287" s="5"/>
    </row>
    <row r="288" spans="1:11" ht="14.25">
      <c r="A288" s="5"/>
      <c r="B288" s="5"/>
      <c r="C288" s="5"/>
      <c r="D288" s="5"/>
      <c r="E288" s="5"/>
      <c r="F288" s="5"/>
      <c r="G288" s="85"/>
      <c r="H288" s="107"/>
      <c r="I288" s="107"/>
      <c r="J288" s="107"/>
      <c r="K288" s="5"/>
    </row>
    <row r="289" spans="1:11" ht="14.25">
      <c r="A289" s="5"/>
      <c r="B289" s="5"/>
      <c r="C289" s="5"/>
      <c r="D289" s="5"/>
      <c r="E289" s="5"/>
      <c r="F289" s="5"/>
      <c r="G289" s="85"/>
      <c r="H289" s="107"/>
      <c r="I289" s="107"/>
      <c r="J289" s="107"/>
      <c r="K289" s="5"/>
    </row>
    <row r="290" spans="1:11" ht="14.25">
      <c r="A290" s="5"/>
      <c r="B290" s="5"/>
      <c r="C290" s="5"/>
      <c r="D290" s="5"/>
      <c r="E290" s="5"/>
      <c r="F290" s="5"/>
      <c r="G290" s="85"/>
      <c r="H290" s="107"/>
      <c r="I290" s="107"/>
      <c r="J290" s="107"/>
      <c r="K290" s="5"/>
    </row>
    <row r="291" spans="1:11" ht="14.25">
      <c r="A291" s="5"/>
      <c r="B291" s="5"/>
      <c r="C291" s="5"/>
      <c r="D291" s="5"/>
      <c r="E291" s="5"/>
      <c r="F291" s="5"/>
      <c r="G291" s="85"/>
      <c r="H291" s="107"/>
      <c r="I291" s="107"/>
      <c r="J291" s="107"/>
      <c r="K291" s="5"/>
    </row>
    <row r="292" spans="1:11" ht="14.25">
      <c r="A292" s="5"/>
      <c r="B292" s="5"/>
      <c r="C292" s="5"/>
      <c r="D292" s="5"/>
      <c r="E292" s="5"/>
      <c r="F292" s="5"/>
      <c r="G292" s="85"/>
      <c r="H292" s="107"/>
      <c r="I292" s="107"/>
      <c r="J292" s="107"/>
      <c r="K292" s="5"/>
    </row>
    <row r="293" spans="1:11" ht="14.25">
      <c r="A293" s="5"/>
      <c r="B293" s="5"/>
      <c r="C293" s="5"/>
      <c r="D293" s="5"/>
      <c r="E293" s="5"/>
      <c r="F293" s="5"/>
      <c r="G293" s="85"/>
      <c r="H293" s="107"/>
      <c r="I293" s="107"/>
      <c r="J293" s="107"/>
      <c r="K293" s="5"/>
    </row>
    <row r="294" spans="1:11" ht="14.25">
      <c r="A294" s="5"/>
      <c r="B294" s="5"/>
      <c r="C294" s="5"/>
      <c r="D294" s="5"/>
      <c r="E294" s="5"/>
      <c r="F294" s="5"/>
      <c r="G294" s="85"/>
      <c r="H294" s="107"/>
      <c r="I294" s="107"/>
      <c r="J294" s="107"/>
      <c r="K294" s="5"/>
    </row>
    <row r="295" spans="1:11" ht="14.25">
      <c r="A295" s="5"/>
      <c r="B295" s="5"/>
      <c r="C295" s="5"/>
      <c r="D295" s="5"/>
      <c r="E295" s="5"/>
      <c r="F295" s="5"/>
      <c r="G295" s="85"/>
      <c r="H295" s="107"/>
      <c r="I295" s="107"/>
      <c r="J295" s="107"/>
      <c r="K295" s="5"/>
    </row>
    <row r="296" spans="1:11" ht="14.25">
      <c r="A296" s="5"/>
      <c r="B296" s="5"/>
      <c r="C296" s="5"/>
      <c r="D296" s="5"/>
      <c r="E296" s="5"/>
      <c r="F296" s="5"/>
      <c r="G296" s="85"/>
      <c r="H296" s="107"/>
      <c r="I296" s="107"/>
      <c r="J296" s="107"/>
      <c r="K296" s="5"/>
    </row>
    <row r="297" spans="1:11" ht="14.25">
      <c r="A297" s="5"/>
      <c r="B297" s="5"/>
      <c r="C297" s="5"/>
      <c r="D297" s="5"/>
      <c r="E297" s="5"/>
      <c r="F297" s="5"/>
      <c r="G297" s="85"/>
      <c r="H297" s="107"/>
      <c r="I297" s="107"/>
      <c r="J297" s="107"/>
      <c r="K297" s="5"/>
    </row>
    <row r="298" spans="1:11" ht="14.25">
      <c r="A298" s="5"/>
      <c r="B298" s="5"/>
      <c r="C298" s="5"/>
      <c r="D298" s="5"/>
      <c r="E298" s="5"/>
      <c r="F298" s="5"/>
      <c r="G298" s="85"/>
      <c r="H298" s="107"/>
      <c r="I298" s="107"/>
      <c r="J298" s="107"/>
      <c r="K298" s="5"/>
    </row>
    <row r="299" spans="1:11" ht="14.25">
      <c r="A299" s="5"/>
      <c r="B299" s="5"/>
      <c r="C299" s="5"/>
      <c r="D299" s="5"/>
      <c r="E299" s="5"/>
      <c r="F299" s="5"/>
      <c r="G299" s="85"/>
      <c r="H299" s="107"/>
      <c r="I299" s="107"/>
      <c r="J299" s="107"/>
      <c r="K299" s="5"/>
    </row>
    <row r="300" spans="1:11" ht="14.25">
      <c r="A300" s="5"/>
      <c r="B300" s="5"/>
      <c r="C300" s="5"/>
      <c r="D300" s="5"/>
      <c r="E300" s="5"/>
      <c r="F300" s="5"/>
      <c r="G300" s="85"/>
      <c r="H300" s="107"/>
      <c r="I300" s="107"/>
      <c r="J300" s="107"/>
      <c r="K300" s="5"/>
    </row>
    <row r="301" spans="1:11" ht="14.25">
      <c r="A301" s="5"/>
      <c r="B301" s="5"/>
      <c r="C301" s="5"/>
      <c r="D301" s="5"/>
      <c r="E301" s="5"/>
      <c r="F301" s="5"/>
      <c r="G301" s="85"/>
      <c r="H301" s="107"/>
      <c r="I301" s="107"/>
      <c r="J301" s="107"/>
      <c r="K301" s="5"/>
    </row>
    <row r="302" spans="1:11" ht="14.25">
      <c r="A302" s="5"/>
      <c r="B302" s="5"/>
      <c r="C302" s="5"/>
      <c r="D302" s="5"/>
      <c r="E302" s="5"/>
      <c r="F302" s="5"/>
      <c r="G302" s="85"/>
      <c r="H302" s="107"/>
      <c r="I302" s="107"/>
      <c r="J302" s="107"/>
      <c r="K302" s="5"/>
    </row>
    <row r="303" spans="1:11" ht="14.25">
      <c r="A303" s="5"/>
      <c r="B303" s="5"/>
      <c r="C303" s="5"/>
      <c r="D303" s="5"/>
      <c r="E303" s="5"/>
      <c r="F303" s="5"/>
      <c r="G303" s="85"/>
      <c r="H303" s="107"/>
      <c r="I303" s="107"/>
      <c r="J303" s="107"/>
      <c r="K303" s="5"/>
    </row>
    <row r="304" spans="1:11" ht="14.25">
      <c r="A304" s="108"/>
      <c r="B304" s="108"/>
      <c r="C304" s="108"/>
      <c r="D304" s="108"/>
      <c r="E304" s="108"/>
      <c r="F304" s="108"/>
      <c r="G304" s="102"/>
      <c r="H304" s="107"/>
      <c r="I304" s="107"/>
      <c r="J304" s="107"/>
      <c r="K304" s="108"/>
    </row>
    <row r="305" spans="1:11" ht="14.25">
      <c r="A305" s="108"/>
      <c r="B305" s="108"/>
      <c r="C305" s="108"/>
      <c r="D305" s="108"/>
      <c r="E305" s="108"/>
      <c r="F305" s="108"/>
      <c r="G305" s="102"/>
      <c r="H305" s="107"/>
      <c r="I305" s="107"/>
      <c r="J305" s="107"/>
      <c r="K305" s="108"/>
    </row>
    <row r="306" spans="1:11" ht="14.25">
      <c r="A306" s="108"/>
      <c r="B306" s="108"/>
      <c r="C306" s="108"/>
      <c r="D306" s="108"/>
      <c r="E306" s="108"/>
      <c r="F306" s="108"/>
      <c r="G306" s="102"/>
      <c r="H306" s="107"/>
      <c r="I306" s="107"/>
      <c r="J306" s="107"/>
      <c r="K306" s="108"/>
    </row>
    <row r="307" spans="1:11" ht="14.25">
      <c r="A307" s="108"/>
      <c r="B307" s="108"/>
      <c r="C307" s="108"/>
      <c r="D307" s="108"/>
      <c r="E307" s="108"/>
      <c r="F307" s="108"/>
      <c r="G307" s="102"/>
      <c r="H307" s="107"/>
      <c r="I307" s="107"/>
      <c r="J307" s="107"/>
      <c r="K307" s="108"/>
    </row>
    <row r="308" spans="1:11" ht="14.25">
      <c r="A308" s="108"/>
      <c r="B308" s="108"/>
      <c r="C308" s="108"/>
      <c r="D308" s="108"/>
      <c r="E308" s="108"/>
      <c r="F308" s="108"/>
      <c r="G308" s="102"/>
      <c r="H308" s="107"/>
      <c r="I308" s="107"/>
      <c r="J308" s="107"/>
      <c r="K308" s="108"/>
    </row>
    <row r="309" spans="1:11" ht="14.25">
      <c r="A309" s="108"/>
      <c r="B309" s="108"/>
      <c r="C309" s="108"/>
      <c r="D309" s="108"/>
      <c r="E309" s="108"/>
      <c r="F309" s="108"/>
      <c r="G309" s="102"/>
      <c r="H309" s="107"/>
      <c r="I309" s="107"/>
      <c r="J309" s="107"/>
      <c r="K309" s="108"/>
    </row>
    <row r="310" spans="1:11" ht="14.25">
      <c r="A310" s="108"/>
      <c r="B310" s="108"/>
      <c r="C310" s="108"/>
      <c r="D310" s="108"/>
      <c r="E310" s="108"/>
      <c r="F310" s="108"/>
      <c r="G310" s="102"/>
      <c r="H310" s="107"/>
      <c r="I310" s="107"/>
      <c r="J310" s="107"/>
      <c r="K310" s="108"/>
    </row>
    <row r="311" spans="1:11" ht="14.25">
      <c r="A311" s="108"/>
      <c r="B311" s="108"/>
      <c r="C311" s="108"/>
      <c r="D311" s="108"/>
      <c r="E311" s="108"/>
      <c r="F311" s="108"/>
      <c r="G311" s="102"/>
      <c r="H311" s="107"/>
      <c r="I311" s="107"/>
      <c r="J311" s="107"/>
      <c r="K311" s="108"/>
    </row>
    <row r="312" spans="1:11" ht="14.25">
      <c r="A312" s="108"/>
      <c r="B312" s="108"/>
      <c r="C312" s="108"/>
      <c r="D312" s="108"/>
      <c r="E312" s="108"/>
      <c r="F312" s="108"/>
      <c r="G312" s="102"/>
      <c r="H312" s="107"/>
      <c r="I312" s="107"/>
      <c r="J312" s="107"/>
      <c r="K312" s="108"/>
    </row>
    <row r="313" spans="1:11" ht="14.25">
      <c r="A313" s="108"/>
      <c r="B313" s="108"/>
      <c r="C313" s="108"/>
      <c r="D313" s="108"/>
      <c r="E313" s="108"/>
      <c r="F313" s="108"/>
      <c r="G313" s="102"/>
      <c r="H313" s="107"/>
      <c r="I313" s="107"/>
      <c r="J313" s="107"/>
      <c r="K313" s="108"/>
    </row>
    <row r="314" spans="1:11" ht="14.25">
      <c r="A314" s="108"/>
      <c r="B314" s="108"/>
      <c r="C314" s="108"/>
      <c r="D314" s="108"/>
      <c r="E314" s="108"/>
      <c r="F314" s="108"/>
      <c r="G314" s="102"/>
      <c r="H314" s="107"/>
      <c r="I314" s="107"/>
      <c r="J314" s="107"/>
      <c r="K314" s="108"/>
    </row>
    <row r="315" spans="1:11" ht="14.25">
      <c r="A315" s="108"/>
      <c r="B315" s="108"/>
      <c r="C315" s="108"/>
      <c r="D315" s="108"/>
      <c r="E315" s="108"/>
      <c r="F315" s="108"/>
      <c r="G315" s="102"/>
      <c r="H315" s="107"/>
      <c r="I315" s="107"/>
      <c r="J315" s="107"/>
      <c r="K315" s="108"/>
    </row>
    <row r="316" spans="1:11" ht="14.25">
      <c r="A316" s="108"/>
      <c r="B316" s="108"/>
      <c r="C316" s="108"/>
      <c r="D316" s="108"/>
      <c r="E316" s="108"/>
      <c r="F316" s="108"/>
      <c r="G316" s="102"/>
      <c r="H316" s="107"/>
      <c r="I316" s="107"/>
      <c r="J316" s="107"/>
      <c r="K316" s="108"/>
    </row>
    <row r="317" spans="1:11" ht="14.25">
      <c r="A317" s="108"/>
      <c r="B317" s="108"/>
      <c r="C317" s="108"/>
      <c r="D317" s="108"/>
      <c r="E317" s="108"/>
      <c r="F317" s="108"/>
      <c r="G317" s="102"/>
      <c r="H317" s="107"/>
      <c r="I317" s="107"/>
      <c r="J317" s="107"/>
      <c r="K317" s="108"/>
    </row>
    <row r="318" spans="1:11" ht="14.25">
      <c r="A318" s="108"/>
      <c r="B318" s="108"/>
      <c r="C318" s="108"/>
      <c r="D318" s="108"/>
      <c r="E318" s="108"/>
      <c r="F318" s="108"/>
      <c r="G318" s="102"/>
      <c r="H318" s="107"/>
      <c r="I318" s="107"/>
      <c r="J318" s="107"/>
      <c r="K318" s="108"/>
    </row>
    <row r="319" spans="1:11" ht="14.25">
      <c r="A319" s="108"/>
      <c r="B319" s="108"/>
      <c r="C319" s="108"/>
      <c r="D319" s="108"/>
      <c r="E319" s="108"/>
      <c r="F319" s="108"/>
      <c r="G319" s="102"/>
      <c r="H319" s="107"/>
      <c r="I319" s="107"/>
      <c r="J319" s="107"/>
      <c r="K319" s="108"/>
    </row>
    <row r="320" spans="1:11" ht="14.25">
      <c r="A320" s="108"/>
      <c r="B320" s="108"/>
      <c r="C320" s="108"/>
      <c r="D320" s="108"/>
      <c r="E320" s="108"/>
      <c r="F320" s="108"/>
      <c r="G320" s="102"/>
      <c r="H320" s="107"/>
      <c r="I320" s="107"/>
      <c r="J320" s="107"/>
      <c r="K320" s="108"/>
    </row>
    <row r="321" spans="1:11" ht="14.25">
      <c r="A321" s="108"/>
      <c r="B321" s="108"/>
      <c r="C321" s="108"/>
      <c r="D321" s="108"/>
      <c r="E321" s="108"/>
      <c r="F321" s="108"/>
      <c r="G321" s="102"/>
      <c r="H321" s="107"/>
      <c r="I321" s="107"/>
      <c r="J321" s="107"/>
      <c r="K321" s="108"/>
    </row>
    <row r="322" spans="1:11" ht="14.25">
      <c r="A322" s="108"/>
      <c r="B322" s="108"/>
      <c r="C322" s="108"/>
      <c r="D322" s="108"/>
      <c r="E322" s="108"/>
      <c r="F322" s="108"/>
      <c r="G322" s="102"/>
      <c r="H322" s="107"/>
      <c r="I322" s="107"/>
      <c r="J322" s="107"/>
      <c r="K322" s="108"/>
    </row>
    <row r="323" spans="1:11" ht="14.25">
      <c r="A323" s="108"/>
      <c r="B323" s="108"/>
      <c r="C323" s="108"/>
      <c r="D323" s="108"/>
      <c r="E323" s="108"/>
      <c r="F323" s="108"/>
      <c r="G323" s="102"/>
      <c r="H323" s="107"/>
      <c r="I323" s="107"/>
      <c r="J323" s="107"/>
      <c r="K323" s="108"/>
    </row>
    <row r="324" spans="1:11" ht="14.25">
      <c r="A324" s="108"/>
      <c r="B324" s="108"/>
      <c r="C324" s="108"/>
      <c r="D324" s="108"/>
      <c r="E324" s="108"/>
      <c r="F324" s="108"/>
      <c r="G324" s="102"/>
      <c r="H324" s="107"/>
      <c r="I324" s="107"/>
      <c r="J324" s="107"/>
      <c r="K324" s="108"/>
    </row>
    <row r="325" spans="1:11" ht="14.25">
      <c r="A325" s="108"/>
      <c r="B325" s="108"/>
      <c r="C325" s="108"/>
      <c r="D325" s="108"/>
      <c r="E325" s="108"/>
      <c r="F325" s="108"/>
      <c r="G325" s="102"/>
      <c r="H325" s="107"/>
      <c r="I325" s="107"/>
      <c r="J325" s="107"/>
      <c r="K325" s="108"/>
    </row>
    <row r="326" spans="1:11" ht="14.25">
      <c r="A326" s="108"/>
      <c r="B326" s="108"/>
      <c r="C326" s="108"/>
      <c r="D326" s="108"/>
      <c r="E326" s="108"/>
      <c r="F326" s="108"/>
      <c r="G326" s="102"/>
      <c r="H326" s="107"/>
      <c r="I326" s="107"/>
      <c r="J326" s="107"/>
      <c r="K326" s="108"/>
    </row>
    <row r="327" spans="1:11" ht="14.25">
      <c r="A327" s="108"/>
      <c r="B327" s="108"/>
      <c r="C327" s="108"/>
      <c r="D327" s="108"/>
      <c r="E327" s="108"/>
      <c r="F327" s="108"/>
      <c r="G327" s="102"/>
      <c r="H327" s="107"/>
      <c r="I327" s="107"/>
      <c r="J327" s="107"/>
      <c r="K327" s="108"/>
    </row>
    <row r="328" spans="1:11" ht="14.25">
      <c r="A328" s="108"/>
      <c r="B328" s="108"/>
      <c r="C328" s="108"/>
      <c r="D328" s="108"/>
      <c r="E328" s="108"/>
      <c r="F328" s="108"/>
      <c r="G328" s="102"/>
      <c r="H328" s="107"/>
      <c r="I328" s="107"/>
      <c r="J328" s="107"/>
      <c r="K328" s="108"/>
    </row>
    <row r="329" spans="1:11" ht="14.25">
      <c r="A329" s="108"/>
      <c r="B329" s="108"/>
      <c r="C329" s="108"/>
      <c r="D329" s="108"/>
      <c r="E329" s="108"/>
      <c r="F329" s="108"/>
      <c r="G329" s="102"/>
      <c r="H329" s="107"/>
      <c r="I329" s="107"/>
      <c r="J329" s="107"/>
      <c r="K329" s="108"/>
    </row>
    <row r="330" spans="1:11" ht="14.25">
      <c r="A330" s="108"/>
      <c r="B330" s="108"/>
      <c r="C330" s="108"/>
      <c r="D330" s="108"/>
      <c r="E330" s="108"/>
      <c r="F330" s="108"/>
      <c r="G330" s="102"/>
      <c r="H330" s="107"/>
      <c r="I330" s="107"/>
      <c r="J330" s="107"/>
      <c r="K330" s="108"/>
    </row>
    <row r="331" spans="1:11" ht="14.25">
      <c r="A331" s="108"/>
      <c r="B331" s="108"/>
      <c r="C331" s="108"/>
      <c r="D331" s="108"/>
      <c r="E331" s="108"/>
      <c r="F331" s="108"/>
      <c r="G331" s="102"/>
      <c r="H331" s="107"/>
      <c r="I331" s="107"/>
      <c r="J331" s="107"/>
      <c r="K331" s="108"/>
    </row>
    <row r="332" spans="1:11" ht="14.25">
      <c r="A332" s="108"/>
      <c r="B332" s="108"/>
      <c r="C332" s="108"/>
      <c r="D332" s="108"/>
      <c r="E332" s="108"/>
      <c r="F332" s="108"/>
      <c r="G332" s="102"/>
      <c r="H332" s="107"/>
      <c r="I332" s="107"/>
      <c r="J332" s="107"/>
      <c r="K332" s="108"/>
    </row>
    <row r="333" spans="1:11" ht="14.25">
      <c r="A333" s="108"/>
      <c r="B333" s="108"/>
      <c r="C333" s="108"/>
      <c r="D333" s="108"/>
      <c r="E333" s="108"/>
      <c r="F333" s="108"/>
      <c r="G333" s="102"/>
      <c r="H333" s="107"/>
      <c r="I333" s="107"/>
      <c r="J333" s="107"/>
      <c r="K333" s="108"/>
    </row>
    <row r="334" spans="1:11" ht="14.25">
      <c r="A334" s="108"/>
      <c r="B334" s="108"/>
      <c r="C334" s="108"/>
      <c r="G334" s="102"/>
      <c r="H334" s="107"/>
      <c r="I334" s="107"/>
      <c r="J334" s="107"/>
      <c r="K334" s="108"/>
    </row>
    <row r="335" spans="1:11" ht="14.25">
      <c r="A335" s="108"/>
      <c r="B335" s="108"/>
      <c r="C335" s="108"/>
      <c r="G335" s="102"/>
      <c r="H335" s="107"/>
      <c r="I335" s="107"/>
      <c r="J335" s="107"/>
      <c r="K335" s="108"/>
    </row>
    <row r="336" spans="1:11" ht="14.25">
      <c r="A336" s="108"/>
      <c r="B336" s="108"/>
      <c r="C336" s="108"/>
      <c r="G336" s="102"/>
      <c r="H336" s="107"/>
      <c r="I336" s="107"/>
      <c r="J336" s="107"/>
      <c r="K336" s="108"/>
    </row>
    <row r="337" spans="1:11" ht="14.25">
      <c r="A337" s="108"/>
      <c r="B337" s="108"/>
      <c r="C337" s="108"/>
      <c r="G337" s="102"/>
      <c r="H337" s="107"/>
      <c r="I337" s="107"/>
      <c r="J337" s="107"/>
      <c r="K337" s="108"/>
    </row>
    <row r="338" spans="1:11" ht="14.25">
      <c r="A338" s="108"/>
      <c r="B338" s="108"/>
      <c r="C338" s="108"/>
      <c r="G338" s="102"/>
      <c r="H338" s="107"/>
      <c r="I338" s="107"/>
      <c r="J338" s="107"/>
      <c r="K338" s="108"/>
    </row>
    <row r="339" spans="1:11" ht="14.25">
      <c r="A339" s="108"/>
      <c r="B339" s="108"/>
      <c r="C339" s="108"/>
      <c r="G339" s="102"/>
      <c r="H339" s="107"/>
      <c r="I339" s="107"/>
      <c r="J339" s="107"/>
      <c r="K339" s="108"/>
    </row>
    <row r="340" spans="1:11" ht="14.25">
      <c r="A340" s="108"/>
      <c r="B340" s="108"/>
      <c r="C340" s="108"/>
      <c r="G340" s="102"/>
      <c r="H340" s="107"/>
      <c r="I340" s="107"/>
      <c r="J340" s="107"/>
      <c r="K340" s="108"/>
    </row>
    <row r="341" spans="1:11" ht="14.25">
      <c r="A341" s="108"/>
      <c r="B341" s="108"/>
      <c r="C341" s="108"/>
      <c r="G341" s="102"/>
      <c r="H341" s="107"/>
      <c r="I341" s="107"/>
      <c r="J341" s="107"/>
      <c r="K341" s="108"/>
    </row>
    <row r="342" spans="1:11" ht="14.25">
      <c r="A342" s="108"/>
      <c r="B342" s="108"/>
      <c r="C342" s="108"/>
      <c r="G342" s="102"/>
      <c r="H342" s="107"/>
      <c r="I342" s="107"/>
      <c r="J342" s="107"/>
      <c r="K342" s="108"/>
    </row>
    <row r="343" spans="1:11" ht="14.25">
      <c r="A343" s="108"/>
      <c r="B343" s="108"/>
      <c r="C343" s="108"/>
      <c r="G343" s="102"/>
      <c r="H343" s="107"/>
      <c r="I343" s="107"/>
      <c r="J343" s="107"/>
      <c r="K343" s="108"/>
    </row>
    <row r="344" spans="1:11" ht="14.25">
      <c r="A344" s="108"/>
      <c r="B344" s="108"/>
      <c r="C344" s="108"/>
      <c r="G344" s="102"/>
      <c r="H344" s="107"/>
      <c r="I344" s="107"/>
      <c r="J344" s="107"/>
      <c r="K344" s="108"/>
    </row>
    <row r="345" spans="1:11" ht="14.25">
      <c r="A345" s="108"/>
      <c r="B345" s="108"/>
      <c r="C345" s="108"/>
      <c r="G345" s="102"/>
      <c r="H345" s="107"/>
      <c r="I345" s="107"/>
      <c r="J345" s="107"/>
      <c r="K345" s="108"/>
    </row>
    <row r="346" spans="1:11" ht="14.25">
      <c r="A346" s="108"/>
      <c r="B346" s="108"/>
      <c r="C346" s="108"/>
      <c r="G346" s="102"/>
      <c r="H346" s="107"/>
      <c r="I346" s="107"/>
      <c r="J346" s="107"/>
      <c r="K346" s="108"/>
    </row>
    <row r="347" spans="1:11" ht="14.25">
      <c r="A347" s="108"/>
      <c r="B347" s="108"/>
      <c r="C347" s="108"/>
      <c r="G347" s="102"/>
      <c r="H347" s="107"/>
      <c r="I347" s="107"/>
      <c r="J347" s="107"/>
      <c r="K347" s="108"/>
    </row>
    <row r="348" spans="1:11" ht="14.25">
      <c r="A348" s="108"/>
      <c r="B348" s="108"/>
      <c r="C348" s="108"/>
      <c r="G348" s="102"/>
      <c r="H348" s="107"/>
      <c r="I348" s="107"/>
      <c r="J348" s="107"/>
      <c r="K348" s="108"/>
    </row>
    <row r="349" spans="1:11" ht="14.25">
      <c r="A349" s="108"/>
      <c r="B349" s="108"/>
      <c r="C349" s="108"/>
      <c r="G349" s="102"/>
      <c r="H349" s="107"/>
      <c r="I349" s="107"/>
      <c r="J349" s="107"/>
      <c r="K349" s="108"/>
    </row>
    <row r="350" spans="1:11" ht="14.25">
      <c r="A350" s="108"/>
      <c r="B350" s="108"/>
      <c r="C350" s="108"/>
      <c r="G350" s="102"/>
      <c r="H350" s="107"/>
      <c r="I350" s="107"/>
      <c r="J350" s="107"/>
      <c r="K350" s="108"/>
    </row>
    <row r="351" spans="1:11" ht="14.25">
      <c r="A351" s="108"/>
      <c r="B351" s="108"/>
      <c r="C351" s="108"/>
      <c r="G351" s="102"/>
      <c r="H351" s="107"/>
      <c r="I351" s="107"/>
      <c r="J351" s="107"/>
      <c r="K351" s="108"/>
    </row>
    <row r="352" spans="1:11" ht="14.25">
      <c r="A352" s="108"/>
      <c r="B352" s="108"/>
      <c r="C352" s="108"/>
      <c r="G352" s="102"/>
      <c r="H352" s="107"/>
      <c r="I352" s="107"/>
      <c r="J352" s="107"/>
      <c r="K352" s="108"/>
    </row>
    <row r="353" spans="1:11" ht="14.25">
      <c r="A353" s="108"/>
      <c r="B353" s="108"/>
      <c r="C353" s="108"/>
      <c r="G353" s="102"/>
      <c r="H353" s="107"/>
      <c r="I353" s="107"/>
      <c r="J353" s="107"/>
      <c r="K353" s="108"/>
    </row>
    <row r="354" spans="1:11" ht="14.25">
      <c r="A354" s="108"/>
      <c r="B354" s="108"/>
      <c r="C354" s="108"/>
      <c r="G354" s="102"/>
      <c r="H354" s="107"/>
      <c r="I354" s="107"/>
      <c r="J354" s="107"/>
      <c r="K354" s="108"/>
    </row>
    <row r="355" spans="1:11" ht="14.25">
      <c r="A355" s="108"/>
      <c r="B355" s="108"/>
      <c r="C355" s="108"/>
      <c r="G355" s="102"/>
      <c r="H355" s="107"/>
      <c r="I355" s="107"/>
      <c r="J355" s="107"/>
      <c r="K355" s="108"/>
    </row>
    <row r="356" spans="1:11" ht="14.25">
      <c r="A356" s="108"/>
      <c r="B356" s="108"/>
      <c r="C356" s="108"/>
      <c r="G356" s="102"/>
      <c r="H356" s="107"/>
      <c r="I356" s="107"/>
      <c r="J356" s="107"/>
      <c r="K356" s="108"/>
    </row>
    <row r="357" spans="1:11" ht="14.25">
      <c r="A357" s="108"/>
      <c r="B357" s="108"/>
      <c r="C357" s="108"/>
      <c r="G357" s="102"/>
      <c r="H357" s="107"/>
      <c r="I357" s="107"/>
      <c r="J357" s="107"/>
      <c r="K357" s="108"/>
    </row>
    <row r="358" spans="1:11" ht="14.25">
      <c r="A358" s="108"/>
      <c r="B358" s="108"/>
      <c r="C358" s="108"/>
      <c r="G358" s="102"/>
      <c r="H358" s="107"/>
      <c r="I358" s="107"/>
      <c r="J358" s="107"/>
      <c r="K358" s="108"/>
    </row>
    <row r="359" spans="1:11" ht="14.25">
      <c r="A359" s="108"/>
      <c r="B359" s="108"/>
      <c r="C359" s="108"/>
      <c r="G359" s="102"/>
      <c r="H359" s="107"/>
      <c r="I359" s="107"/>
      <c r="J359" s="107"/>
      <c r="K359" s="108"/>
    </row>
    <row r="360" spans="1:11" ht="14.25">
      <c r="A360" s="108"/>
      <c r="B360" s="108"/>
      <c r="C360" s="108"/>
      <c r="G360" s="102"/>
      <c r="H360" s="107"/>
      <c r="I360" s="107"/>
      <c r="J360" s="107"/>
      <c r="K360" s="108"/>
    </row>
    <row r="361" spans="1:11" ht="14.25">
      <c r="A361" s="108"/>
      <c r="B361" s="108"/>
      <c r="C361" s="108"/>
      <c r="G361" s="102"/>
      <c r="H361" s="107"/>
      <c r="I361" s="107"/>
      <c r="J361" s="107"/>
      <c r="K361" s="108"/>
    </row>
    <row r="362" spans="1:11" ht="14.25">
      <c r="A362" s="108"/>
      <c r="B362" s="108"/>
      <c r="C362" s="108"/>
      <c r="G362" s="102"/>
      <c r="H362" s="107"/>
      <c r="I362" s="107"/>
      <c r="J362" s="107"/>
      <c r="K362" s="108"/>
    </row>
    <row r="363" spans="1:11" ht="14.25">
      <c r="A363" s="108"/>
      <c r="B363" s="108"/>
      <c r="C363" s="108"/>
      <c r="G363" s="102"/>
      <c r="H363" s="107"/>
      <c r="I363" s="107"/>
      <c r="J363" s="107"/>
      <c r="K363" s="108"/>
    </row>
    <row r="364" spans="1:11" ht="14.25">
      <c r="A364" s="108"/>
      <c r="B364" s="108"/>
      <c r="C364" s="108"/>
      <c r="G364" s="102"/>
      <c r="H364" s="107"/>
      <c r="I364" s="107"/>
      <c r="J364" s="107"/>
      <c r="K364" s="108"/>
    </row>
    <row r="365" spans="1:11" ht="14.25">
      <c r="A365" s="108"/>
      <c r="B365" s="108"/>
      <c r="C365" s="108"/>
      <c r="G365" s="102"/>
      <c r="H365" s="107"/>
      <c r="I365" s="107"/>
      <c r="J365" s="107"/>
      <c r="K365" s="108"/>
    </row>
    <row r="366" spans="1:11" ht="14.25">
      <c r="A366" s="108"/>
      <c r="B366" s="108"/>
      <c r="C366" s="108"/>
      <c r="G366" s="102"/>
      <c r="H366" s="107"/>
      <c r="I366" s="107"/>
      <c r="J366" s="107"/>
      <c r="K366" s="108"/>
    </row>
    <row r="367" spans="1:11" ht="14.25">
      <c r="A367" s="108"/>
      <c r="B367" s="108"/>
      <c r="C367" s="108"/>
      <c r="G367" s="102"/>
      <c r="H367" s="107"/>
      <c r="I367" s="107"/>
      <c r="J367" s="107"/>
      <c r="K367" s="108"/>
    </row>
    <row r="368" spans="1:11" ht="14.25">
      <c r="A368" s="108"/>
      <c r="B368" s="108"/>
      <c r="C368" s="108"/>
      <c r="G368" s="102"/>
      <c r="H368" s="107"/>
      <c r="I368" s="107"/>
      <c r="J368" s="107"/>
      <c r="K368" s="108"/>
    </row>
    <row r="369" spans="1:11" ht="14.25">
      <c r="A369" s="108"/>
      <c r="B369" s="108"/>
      <c r="C369" s="108"/>
      <c r="G369" s="102"/>
      <c r="H369" s="107"/>
      <c r="I369" s="107"/>
      <c r="J369" s="107"/>
      <c r="K369" s="108"/>
    </row>
    <row r="370" spans="1:11" ht="14.25">
      <c r="A370" s="108"/>
      <c r="B370" s="108"/>
      <c r="C370" s="108"/>
      <c r="G370" s="102"/>
      <c r="H370" s="107"/>
      <c r="I370" s="107"/>
      <c r="J370" s="107"/>
      <c r="K370" s="108"/>
    </row>
    <row r="371" spans="1:11" ht="14.25">
      <c r="A371" s="108"/>
      <c r="B371" s="108"/>
      <c r="C371" s="108"/>
      <c r="G371" s="102"/>
      <c r="H371" s="107"/>
      <c r="I371" s="107"/>
      <c r="J371" s="107"/>
      <c r="K371" s="108"/>
    </row>
    <row r="372" spans="1:11" ht="14.25">
      <c r="A372" s="108"/>
      <c r="B372" s="108"/>
      <c r="C372" s="108"/>
      <c r="G372" s="102"/>
      <c r="H372" s="107"/>
      <c r="I372" s="107"/>
      <c r="J372" s="107"/>
      <c r="K372" s="108"/>
    </row>
    <row r="373" spans="1:11" ht="14.25">
      <c r="A373" s="108"/>
      <c r="B373" s="108"/>
      <c r="C373" s="108"/>
      <c r="G373" s="102"/>
      <c r="H373" s="107"/>
      <c r="I373" s="107"/>
      <c r="J373" s="107"/>
      <c r="K373" s="108"/>
    </row>
    <row r="374" spans="1:11" ht="14.25">
      <c r="A374" s="108"/>
      <c r="B374" s="108"/>
      <c r="C374" s="108"/>
      <c r="G374" s="102"/>
      <c r="H374" s="107"/>
      <c r="I374" s="107"/>
      <c r="J374" s="107"/>
      <c r="K374" s="108"/>
    </row>
    <row r="375" spans="1:11" ht="14.25">
      <c r="A375" s="108"/>
      <c r="B375" s="108"/>
      <c r="C375" s="108"/>
      <c r="G375" s="102"/>
      <c r="H375" s="107"/>
      <c r="I375" s="107"/>
      <c r="J375" s="107"/>
      <c r="K375" s="108"/>
    </row>
    <row r="376" spans="1:11" ht="14.25">
      <c r="A376" s="108"/>
      <c r="B376" s="108"/>
      <c r="C376" s="108"/>
      <c r="G376" s="102"/>
      <c r="H376" s="107"/>
      <c r="I376" s="107"/>
      <c r="J376" s="107"/>
      <c r="K376" s="108"/>
    </row>
    <row r="377" spans="1:11" ht="14.25">
      <c r="A377" s="108"/>
      <c r="B377" s="108"/>
      <c r="C377" s="108"/>
      <c r="G377" s="102"/>
      <c r="H377" s="107"/>
      <c r="I377" s="107"/>
      <c r="J377" s="107"/>
      <c r="K377" s="108"/>
    </row>
    <row r="378" spans="1:11" ht="14.25">
      <c r="A378" s="108"/>
      <c r="B378" s="108"/>
      <c r="C378" s="108"/>
      <c r="G378" s="102"/>
      <c r="H378" s="107"/>
      <c r="I378" s="107"/>
      <c r="J378" s="107"/>
      <c r="K378" s="108"/>
    </row>
    <row r="379" spans="1:11" ht="14.25">
      <c r="A379" s="108"/>
      <c r="B379" s="108"/>
      <c r="C379" s="108"/>
      <c r="G379" s="102"/>
      <c r="H379" s="107"/>
      <c r="I379" s="107"/>
      <c r="J379" s="107"/>
      <c r="K379" s="108"/>
    </row>
    <row r="380" spans="1:11" ht="14.25">
      <c r="A380" s="108"/>
      <c r="B380" s="108"/>
      <c r="C380" s="108"/>
      <c r="G380" s="102"/>
      <c r="H380" s="107"/>
      <c r="I380" s="107"/>
      <c r="J380" s="107"/>
      <c r="K380" s="108"/>
    </row>
    <row r="381" spans="1:11" ht="14.25">
      <c r="A381" s="108"/>
      <c r="B381" s="108"/>
      <c r="C381" s="108"/>
      <c r="G381" s="102"/>
      <c r="H381" s="107"/>
      <c r="I381" s="107"/>
      <c r="J381" s="107"/>
      <c r="K381" s="108"/>
    </row>
    <row r="382" spans="1:11" ht="14.25">
      <c r="A382" s="108"/>
      <c r="B382" s="108"/>
      <c r="C382" s="108"/>
      <c r="G382" s="102"/>
      <c r="H382" s="107"/>
      <c r="I382" s="107"/>
      <c r="J382" s="107"/>
      <c r="K382" s="108"/>
    </row>
    <row r="383" spans="1:11" ht="14.25">
      <c r="A383" s="108"/>
      <c r="B383" s="108"/>
      <c r="C383" s="108"/>
      <c r="G383" s="102"/>
      <c r="H383" s="107"/>
      <c r="I383" s="107"/>
      <c r="J383" s="107"/>
      <c r="K383" s="108"/>
    </row>
    <row r="384" spans="1:11" ht="14.25">
      <c r="A384" s="108"/>
      <c r="B384" s="108"/>
      <c r="C384" s="108"/>
      <c r="G384" s="102"/>
      <c r="H384" s="107"/>
      <c r="I384" s="107"/>
      <c r="J384" s="107"/>
      <c r="K384" s="108"/>
    </row>
    <row r="385" spans="1:11" ht="14.25">
      <c r="A385" s="108"/>
      <c r="B385" s="108"/>
      <c r="C385" s="108"/>
      <c r="G385" s="102"/>
      <c r="H385" s="107"/>
      <c r="I385" s="107"/>
      <c r="J385" s="107"/>
      <c r="K385" s="108"/>
    </row>
    <row r="386" spans="1:11" ht="14.25">
      <c r="A386" s="108"/>
      <c r="B386" s="108"/>
      <c r="C386" s="108"/>
      <c r="G386" s="102"/>
      <c r="H386" s="107"/>
      <c r="I386" s="107"/>
      <c r="J386" s="107"/>
      <c r="K386" s="108"/>
    </row>
    <row r="387" spans="1:11" ht="14.25">
      <c r="A387" s="108"/>
      <c r="B387" s="108"/>
      <c r="C387" s="108"/>
      <c r="G387" s="102"/>
      <c r="H387" s="107"/>
      <c r="I387" s="107"/>
      <c r="J387" s="107"/>
      <c r="K387" s="108"/>
    </row>
    <row r="388" spans="1:11" ht="14.25">
      <c r="A388" s="108"/>
      <c r="B388" s="108"/>
      <c r="C388" s="108"/>
      <c r="G388" s="102"/>
      <c r="H388" s="107"/>
      <c r="I388" s="107"/>
      <c r="J388" s="107"/>
      <c r="K388" s="108"/>
    </row>
    <row r="389" spans="1:11" ht="14.25">
      <c r="A389" s="108"/>
      <c r="B389" s="108"/>
      <c r="C389" s="108"/>
      <c r="G389" s="102"/>
      <c r="H389" s="107"/>
      <c r="I389" s="107"/>
      <c r="J389" s="107"/>
      <c r="K389" s="108"/>
    </row>
    <row r="390" spans="1:11" ht="14.25">
      <c r="A390" s="108"/>
      <c r="B390" s="108"/>
      <c r="C390" s="108"/>
      <c r="G390" s="102"/>
      <c r="H390" s="107"/>
      <c r="I390" s="107"/>
      <c r="J390" s="107"/>
      <c r="K390" s="108"/>
    </row>
    <row r="391" spans="1:11" ht="14.25">
      <c r="A391" s="108"/>
      <c r="B391" s="108"/>
      <c r="C391" s="108"/>
      <c r="G391" s="102"/>
      <c r="H391" s="107"/>
      <c r="I391" s="107"/>
      <c r="J391" s="107"/>
      <c r="K391" s="108"/>
    </row>
    <row r="392" spans="1:11" ht="14.25">
      <c r="A392" s="108"/>
      <c r="B392" s="108"/>
      <c r="C392" s="108"/>
      <c r="G392" s="102"/>
      <c r="H392" s="107"/>
      <c r="I392" s="107"/>
      <c r="J392" s="107"/>
      <c r="K392" s="108"/>
    </row>
    <row r="393" spans="1:11" ht="14.25">
      <c r="A393" s="108"/>
      <c r="B393" s="108"/>
      <c r="C393" s="108"/>
      <c r="G393" s="102"/>
      <c r="H393" s="107"/>
      <c r="I393" s="107"/>
      <c r="J393" s="107"/>
      <c r="K393" s="108"/>
    </row>
    <row r="394" spans="1:11" ht="14.25">
      <c r="A394" s="108"/>
      <c r="B394" s="108"/>
      <c r="C394" s="108"/>
      <c r="G394" s="102"/>
      <c r="H394" s="107"/>
      <c r="I394" s="107"/>
      <c r="J394" s="107"/>
      <c r="K394" s="108"/>
    </row>
    <row r="395" spans="1:11" ht="14.25">
      <c r="A395" s="108"/>
      <c r="B395" s="108"/>
      <c r="C395" s="108"/>
      <c r="G395" s="102"/>
      <c r="H395" s="107"/>
      <c r="I395" s="107"/>
      <c r="J395" s="107"/>
      <c r="K395" s="108"/>
    </row>
    <row r="396" spans="1:11" ht="14.25">
      <c r="A396" s="108"/>
      <c r="B396" s="108"/>
      <c r="C396" s="108"/>
      <c r="G396" s="102"/>
      <c r="H396" s="107"/>
      <c r="I396" s="107"/>
      <c r="J396" s="107"/>
      <c r="K396" s="108"/>
    </row>
    <row r="397" spans="1:11" ht="14.25">
      <c r="A397" s="108"/>
      <c r="B397" s="108"/>
      <c r="C397" s="108"/>
      <c r="G397" s="102"/>
      <c r="H397" s="107"/>
      <c r="I397" s="107"/>
      <c r="J397" s="107"/>
      <c r="K397" s="108"/>
    </row>
    <row r="398" spans="1:11" ht="14.25">
      <c r="A398" s="108"/>
      <c r="B398" s="108"/>
      <c r="C398" s="108"/>
      <c r="G398" s="102"/>
      <c r="H398" s="107"/>
      <c r="I398" s="107"/>
      <c r="J398" s="107"/>
      <c r="K398" s="108"/>
    </row>
    <row r="399" spans="1:11" ht="14.25">
      <c r="A399" s="108"/>
      <c r="B399" s="108"/>
      <c r="C399" s="108"/>
      <c r="G399" s="102"/>
      <c r="H399" s="107"/>
      <c r="I399" s="107"/>
      <c r="J399" s="107"/>
      <c r="K399" s="108"/>
    </row>
    <row r="400" spans="1:11" ht="14.25">
      <c r="A400" s="108"/>
      <c r="B400" s="108"/>
      <c r="C400" s="108"/>
      <c r="G400" s="102"/>
      <c r="H400" s="107"/>
      <c r="I400" s="107"/>
      <c r="J400" s="107"/>
      <c r="K400" s="108"/>
    </row>
    <row r="401" spans="1:11" ht="14.25">
      <c r="A401" s="108"/>
      <c r="B401" s="108"/>
      <c r="C401" s="108"/>
      <c r="G401" s="102"/>
      <c r="H401" s="107"/>
      <c r="I401" s="107"/>
      <c r="J401" s="107"/>
      <c r="K401" s="108"/>
    </row>
    <row r="402" spans="1:11" ht="14.25">
      <c r="A402" s="108"/>
      <c r="B402" s="108"/>
      <c r="C402" s="108"/>
      <c r="G402" s="102"/>
      <c r="H402" s="107"/>
      <c r="I402" s="107"/>
      <c r="J402" s="107"/>
      <c r="K402" s="108"/>
    </row>
    <row r="403" spans="1:11" ht="14.25">
      <c r="A403" s="108"/>
      <c r="B403" s="108"/>
      <c r="C403" s="108"/>
      <c r="G403" s="102"/>
      <c r="H403" s="107"/>
      <c r="I403" s="107"/>
      <c r="J403" s="107"/>
      <c r="K403" s="108"/>
    </row>
    <row r="404" spans="1:11" ht="14.25">
      <c r="A404" s="108"/>
      <c r="B404" s="108"/>
      <c r="C404" s="108"/>
      <c r="G404" s="102"/>
      <c r="H404" s="107"/>
      <c r="I404" s="107"/>
      <c r="J404" s="107"/>
      <c r="K404" s="108"/>
    </row>
    <row r="405" spans="1:11" ht="14.25">
      <c r="A405" s="108"/>
      <c r="B405" s="108"/>
      <c r="C405" s="108"/>
      <c r="G405" s="102"/>
      <c r="H405" s="107"/>
      <c r="I405" s="107"/>
      <c r="J405" s="107"/>
      <c r="K405" s="108"/>
    </row>
    <row r="406" spans="1:11" ht="14.25">
      <c r="A406" s="108"/>
      <c r="B406" s="108"/>
      <c r="C406" s="108"/>
      <c r="G406" s="102"/>
      <c r="H406" s="107"/>
      <c r="I406" s="107"/>
      <c r="J406" s="107"/>
      <c r="K406" s="108"/>
    </row>
    <row r="407" spans="1:11" ht="14.25">
      <c r="A407" s="108"/>
      <c r="B407" s="108"/>
      <c r="C407" s="108"/>
      <c r="G407" s="102"/>
      <c r="H407" s="107"/>
      <c r="I407" s="107"/>
      <c r="J407" s="107"/>
      <c r="K407" s="108"/>
    </row>
    <row r="408" spans="1:11" ht="14.25">
      <c r="A408" s="108"/>
      <c r="B408" s="108"/>
      <c r="C408" s="108"/>
      <c r="G408" s="102"/>
      <c r="H408" s="107"/>
      <c r="I408" s="107"/>
      <c r="J408" s="107"/>
      <c r="K408" s="108"/>
    </row>
    <row r="409" spans="1:11" ht="14.25">
      <c r="A409" s="108"/>
      <c r="B409" s="108"/>
      <c r="C409" s="108"/>
      <c r="G409" s="102"/>
      <c r="H409" s="107"/>
      <c r="I409" s="107"/>
      <c r="J409" s="107"/>
      <c r="K409" s="108"/>
    </row>
    <row r="410" spans="1:11" ht="14.25">
      <c r="A410" s="108"/>
      <c r="B410" s="108"/>
      <c r="C410" s="108"/>
      <c r="G410" s="102"/>
      <c r="H410" s="107"/>
      <c r="I410" s="107"/>
      <c r="J410" s="107"/>
      <c r="K410" s="108"/>
    </row>
    <row r="411" spans="1:11" ht="14.25">
      <c r="A411" s="108"/>
      <c r="B411" s="108"/>
      <c r="C411" s="108"/>
      <c r="G411" s="102"/>
      <c r="H411" s="107"/>
      <c r="I411" s="107"/>
      <c r="J411" s="107"/>
      <c r="K411" s="108"/>
    </row>
    <row r="412" spans="1:11" ht="14.25">
      <c r="A412" s="108"/>
      <c r="B412" s="108"/>
      <c r="C412" s="108"/>
      <c r="G412" s="102"/>
      <c r="H412" s="107"/>
      <c r="I412" s="107"/>
      <c r="J412" s="107"/>
      <c r="K412" s="108"/>
    </row>
    <row r="413" spans="1:11" ht="14.25">
      <c r="A413" s="108"/>
      <c r="B413" s="108"/>
      <c r="C413" s="108"/>
      <c r="G413" s="102"/>
      <c r="H413" s="107"/>
      <c r="I413" s="107"/>
      <c r="J413" s="107"/>
      <c r="K413" s="108"/>
    </row>
    <row r="414" spans="1:11" ht="14.25">
      <c r="A414" s="108"/>
      <c r="B414" s="108"/>
      <c r="C414" s="108"/>
      <c r="G414" s="102"/>
      <c r="H414" s="107"/>
      <c r="I414" s="107"/>
      <c r="J414" s="107"/>
      <c r="K414" s="108"/>
    </row>
    <row r="415" spans="1:11" ht="14.25">
      <c r="A415" s="108"/>
      <c r="B415" s="108"/>
      <c r="C415" s="108"/>
      <c r="G415" s="102"/>
      <c r="H415" s="107"/>
      <c r="I415" s="107"/>
      <c r="J415" s="107"/>
      <c r="K415" s="108"/>
    </row>
    <row r="416" spans="1:11" ht="14.25">
      <c r="A416" s="108"/>
      <c r="B416" s="108"/>
      <c r="C416" s="108"/>
      <c r="G416" s="102"/>
      <c r="H416" s="107"/>
      <c r="I416" s="107"/>
      <c r="J416" s="107"/>
      <c r="K416" s="108"/>
    </row>
    <row r="417" spans="1:11" ht="14.25">
      <c r="A417" s="108"/>
      <c r="B417" s="108"/>
      <c r="C417" s="108"/>
      <c r="G417" s="102"/>
      <c r="H417" s="107"/>
      <c r="I417" s="107"/>
      <c r="J417" s="107"/>
      <c r="K417" s="108"/>
    </row>
    <row r="418" spans="1:11" ht="14.25">
      <c r="A418" s="108"/>
      <c r="B418" s="108"/>
      <c r="C418" s="108"/>
      <c r="G418" s="102"/>
      <c r="H418" s="107"/>
      <c r="I418" s="107"/>
      <c r="J418" s="107"/>
      <c r="K418" s="108"/>
    </row>
    <row r="419" spans="1:11" ht="14.25">
      <c r="A419" s="108"/>
      <c r="B419" s="108"/>
      <c r="C419" s="108"/>
      <c r="G419" s="102"/>
      <c r="H419" s="107"/>
      <c r="I419" s="107"/>
      <c r="J419" s="107"/>
      <c r="K419" s="108"/>
    </row>
    <row r="420" spans="1:11" ht="14.25">
      <c r="A420" s="108"/>
      <c r="B420" s="108"/>
      <c r="C420" s="108"/>
      <c r="G420" s="102"/>
      <c r="H420" s="107"/>
      <c r="I420" s="107"/>
      <c r="J420" s="107"/>
      <c r="K420" s="108"/>
    </row>
    <row r="421" spans="1:11" ht="14.25">
      <c r="A421" s="108"/>
      <c r="B421" s="108"/>
      <c r="C421" s="108"/>
      <c r="G421" s="102"/>
      <c r="H421" s="107"/>
      <c r="I421" s="107"/>
      <c r="J421" s="107"/>
      <c r="K421" s="108"/>
    </row>
    <row r="422" spans="1:11" ht="14.25">
      <c r="A422" s="108"/>
      <c r="B422" s="108"/>
      <c r="C422" s="108"/>
      <c r="G422" s="102"/>
      <c r="H422" s="107"/>
      <c r="I422" s="107"/>
      <c r="J422" s="107"/>
      <c r="K422" s="108"/>
    </row>
    <row r="423" spans="1:11" ht="14.25">
      <c r="A423" s="108"/>
      <c r="B423" s="108"/>
      <c r="C423" s="108"/>
      <c r="G423" s="102"/>
      <c r="H423" s="107"/>
      <c r="I423" s="107"/>
      <c r="J423" s="107"/>
      <c r="K423" s="108"/>
    </row>
    <row r="424" spans="1:11" ht="14.25">
      <c r="A424" s="108"/>
      <c r="B424" s="108"/>
      <c r="C424" s="108"/>
      <c r="G424" s="102"/>
      <c r="H424" s="107"/>
      <c r="I424" s="107"/>
      <c r="J424" s="107"/>
      <c r="K424" s="108"/>
    </row>
    <row r="425" spans="1:11" ht="14.25">
      <c r="A425" s="108"/>
      <c r="B425" s="108"/>
      <c r="C425" s="108"/>
      <c r="G425" s="102"/>
      <c r="H425" s="107"/>
      <c r="I425" s="107"/>
      <c r="J425" s="107"/>
      <c r="K425" s="108"/>
    </row>
    <row r="426" spans="1:11" ht="14.25">
      <c r="A426" s="108"/>
      <c r="B426" s="108"/>
      <c r="C426" s="108"/>
      <c r="G426" s="102"/>
      <c r="H426" s="107"/>
      <c r="I426" s="107"/>
      <c r="J426" s="107"/>
      <c r="K426" s="108"/>
    </row>
    <row r="427" spans="1:11" ht="14.25">
      <c r="A427" s="108"/>
      <c r="B427" s="108"/>
      <c r="C427" s="108"/>
      <c r="G427" s="102"/>
      <c r="H427" s="107"/>
      <c r="I427" s="107"/>
      <c r="J427" s="107"/>
      <c r="K427" s="108"/>
    </row>
    <row r="428" spans="1:11" ht="14.25">
      <c r="A428" s="108"/>
      <c r="B428" s="108"/>
      <c r="C428" s="108"/>
      <c r="G428" s="102"/>
      <c r="H428" s="107"/>
      <c r="I428" s="107"/>
      <c r="J428" s="107"/>
      <c r="K428" s="108"/>
    </row>
    <row r="429" spans="1:11" ht="14.25">
      <c r="A429" s="108"/>
      <c r="B429" s="108"/>
      <c r="C429" s="108"/>
      <c r="G429" s="102"/>
      <c r="H429" s="107"/>
      <c r="I429" s="107"/>
      <c r="J429" s="107"/>
      <c r="K429" s="108"/>
    </row>
    <row r="430" spans="1:11" ht="14.25">
      <c r="A430" s="108"/>
      <c r="B430" s="108"/>
      <c r="C430" s="108"/>
      <c r="G430" s="102"/>
      <c r="H430" s="107"/>
      <c r="I430" s="107"/>
      <c r="J430" s="107"/>
      <c r="K430" s="108"/>
    </row>
    <row r="431" spans="1:11" ht="14.25">
      <c r="A431" s="108"/>
      <c r="B431" s="108"/>
      <c r="C431" s="108"/>
      <c r="G431" s="102"/>
      <c r="H431" s="107"/>
      <c r="I431" s="107"/>
      <c r="J431" s="107"/>
      <c r="K431" s="108"/>
    </row>
    <row r="432" spans="1:11" ht="14.25">
      <c r="A432" s="108"/>
      <c r="B432" s="108"/>
      <c r="C432" s="108"/>
      <c r="G432" s="102"/>
      <c r="H432" s="107"/>
      <c r="I432" s="107"/>
      <c r="J432" s="107"/>
      <c r="K432" s="108"/>
    </row>
    <row r="433" spans="1:11" ht="14.25">
      <c r="A433" s="108"/>
      <c r="B433" s="108"/>
      <c r="C433" s="108"/>
      <c r="G433" s="102"/>
      <c r="H433" s="107"/>
      <c r="I433" s="107"/>
      <c r="J433" s="107"/>
      <c r="K433" s="108"/>
    </row>
    <row r="434" spans="1:11" ht="14.25">
      <c r="A434" s="108"/>
      <c r="B434" s="108"/>
      <c r="C434" s="108"/>
      <c r="G434" s="102"/>
      <c r="H434" s="107"/>
      <c r="I434" s="107"/>
      <c r="J434" s="107"/>
      <c r="K434" s="108"/>
    </row>
    <row r="435" spans="1:11" ht="14.25">
      <c r="A435" s="108"/>
      <c r="B435" s="108"/>
      <c r="C435" s="108"/>
      <c r="G435" s="102"/>
      <c r="H435" s="107"/>
      <c r="I435" s="107"/>
      <c r="J435" s="107"/>
      <c r="K435" s="108"/>
    </row>
    <row r="436" spans="1:11" ht="14.25">
      <c r="A436" s="108"/>
      <c r="B436" s="108"/>
      <c r="C436" s="108"/>
      <c r="G436" s="102"/>
      <c r="H436" s="107"/>
      <c r="I436" s="107"/>
      <c r="J436" s="107"/>
      <c r="K436" s="108"/>
    </row>
    <row r="437" ht="14.25">
      <c r="G437" s="102"/>
    </row>
    <row r="438" ht="14.25">
      <c r="G438" s="102"/>
    </row>
    <row r="439" ht="14.25">
      <c r="G439" s="102"/>
    </row>
    <row r="440" ht="14.25">
      <c r="G440" s="102"/>
    </row>
    <row r="441" ht="14.25">
      <c r="G441" s="102"/>
    </row>
    <row r="442" ht="14.25">
      <c r="G442" s="102"/>
    </row>
    <row r="443" ht="14.25">
      <c r="G443" s="102"/>
    </row>
    <row r="444" ht="14.25">
      <c r="G444" s="102"/>
    </row>
    <row r="445" ht="14.25">
      <c r="G445" s="102"/>
    </row>
    <row r="446" ht="14.25">
      <c r="G446" s="102"/>
    </row>
    <row r="447" ht="14.25">
      <c r="G447" s="102"/>
    </row>
    <row r="448" spans="1:17" s="1" customFormat="1" ht="14.25">
      <c r="A448" s="87"/>
      <c r="B448" s="87"/>
      <c r="C448" s="87"/>
      <c r="D448" s="87"/>
      <c r="E448" s="87"/>
      <c r="F448" s="87"/>
      <c r="G448" s="102"/>
      <c r="K448" s="87"/>
      <c r="L448" s="87"/>
      <c r="M448" s="87"/>
      <c r="N448" s="87"/>
      <c r="O448" s="87"/>
      <c r="P448" s="87"/>
      <c r="Q448" s="87"/>
    </row>
    <row r="449" spans="1:17" s="1" customFormat="1" ht="14.25">
      <c r="A449" s="87"/>
      <c r="B449" s="87"/>
      <c r="C449" s="87"/>
      <c r="D449" s="87"/>
      <c r="E449" s="87"/>
      <c r="F449" s="87"/>
      <c r="G449" s="102"/>
      <c r="K449" s="87"/>
      <c r="L449" s="87"/>
      <c r="M449" s="87"/>
      <c r="N449" s="87"/>
      <c r="O449" s="87"/>
      <c r="P449" s="87"/>
      <c r="Q449" s="87"/>
    </row>
    <row r="450" spans="1:17" s="1" customFormat="1" ht="14.25">
      <c r="A450" s="87"/>
      <c r="B450" s="87"/>
      <c r="C450" s="87"/>
      <c r="D450" s="87"/>
      <c r="E450" s="87"/>
      <c r="F450" s="87"/>
      <c r="G450" s="102"/>
      <c r="K450" s="87"/>
      <c r="L450" s="87"/>
      <c r="M450" s="87"/>
      <c r="N450" s="87"/>
      <c r="O450" s="87"/>
      <c r="P450" s="87"/>
      <c r="Q450" s="87"/>
    </row>
    <row r="451" spans="1:17" s="1" customFormat="1" ht="14.25">
      <c r="A451" s="87"/>
      <c r="B451" s="87"/>
      <c r="C451" s="87"/>
      <c r="D451" s="87"/>
      <c r="E451" s="87"/>
      <c r="F451" s="87"/>
      <c r="G451" s="102"/>
      <c r="K451" s="87"/>
      <c r="L451" s="87"/>
      <c r="M451" s="87"/>
      <c r="N451" s="87"/>
      <c r="O451" s="87"/>
      <c r="P451" s="87"/>
      <c r="Q451" s="87"/>
    </row>
    <row r="452" spans="1:17" s="1" customFormat="1" ht="14.25">
      <c r="A452" s="87"/>
      <c r="B452" s="87"/>
      <c r="C452" s="87"/>
      <c r="D452" s="87"/>
      <c r="E452" s="87"/>
      <c r="F452" s="87"/>
      <c r="G452" s="102"/>
      <c r="K452" s="87"/>
      <c r="L452" s="87"/>
      <c r="M452" s="87"/>
      <c r="N452" s="87"/>
      <c r="O452" s="87"/>
      <c r="P452" s="87"/>
      <c r="Q452" s="87"/>
    </row>
    <row r="453" spans="1:17" s="1" customFormat="1" ht="14.25">
      <c r="A453" s="87"/>
      <c r="B453" s="87"/>
      <c r="C453" s="87"/>
      <c r="D453" s="87"/>
      <c r="E453" s="87"/>
      <c r="F453" s="87"/>
      <c r="G453" s="102"/>
      <c r="K453" s="87"/>
      <c r="L453" s="87"/>
      <c r="M453" s="87"/>
      <c r="N453" s="87"/>
      <c r="O453" s="87"/>
      <c r="P453" s="87"/>
      <c r="Q453" s="87"/>
    </row>
    <row r="454" spans="1:17" s="1" customFormat="1" ht="14.25">
      <c r="A454" s="87"/>
      <c r="B454" s="87"/>
      <c r="C454" s="87"/>
      <c r="D454" s="87"/>
      <c r="E454" s="87"/>
      <c r="F454" s="87"/>
      <c r="G454" s="102"/>
      <c r="K454" s="87"/>
      <c r="L454" s="87"/>
      <c r="M454" s="87"/>
      <c r="N454" s="87"/>
      <c r="O454" s="87"/>
      <c r="P454" s="87"/>
      <c r="Q454" s="87"/>
    </row>
    <row r="455" spans="1:17" s="1" customFormat="1" ht="14.25">
      <c r="A455" s="87"/>
      <c r="B455" s="87"/>
      <c r="C455" s="87"/>
      <c r="D455" s="87"/>
      <c r="E455" s="87"/>
      <c r="F455" s="87"/>
      <c r="G455" s="102"/>
      <c r="K455" s="87"/>
      <c r="L455" s="87"/>
      <c r="M455" s="87"/>
      <c r="N455" s="87"/>
      <c r="O455" s="87"/>
      <c r="P455" s="87"/>
      <c r="Q455" s="87"/>
    </row>
    <row r="456" spans="1:17" s="1" customFormat="1" ht="14.25">
      <c r="A456" s="87"/>
      <c r="B456" s="87"/>
      <c r="C456" s="87"/>
      <c r="D456" s="87"/>
      <c r="E456" s="87"/>
      <c r="F456" s="87"/>
      <c r="G456" s="102"/>
      <c r="K456" s="87"/>
      <c r="L456" s="87"/>
      <c r="M456" s="87"/>
      <c r="N456" s="87"/>
      <c r="O456" s="87"/>
      <c r="P456" s="87"/>
      <c r="Q456" s="87"/>
    </row>
    <row r="457" spans="1:17" s="1" customFormat="1" ht="14.25">
      <c r="A457" s="87"/>
      <c r="B457" s="87"/>
      <c r="C457" s="87"/>
      <c r="D457" s="87"/>
      <c r="E457" s="87"/>
      <c r="F457" s="87"/>
      <c r="G457" s="102"/>
      <c r="K457" s="87"/>
      <c r="L457" s="87"/>
      <c r="M457" s="87"/>
      <c r="N457" s="87"/>
      <c r="O457" s="87"/>
      <c r="P457" s="87"/>
      <c r="Q457" s="87"/>
    </row>
    <row r="458" spans="1:17" s="1" customFormat="1" ht="14.25">
      <c r="A458" s="87"/>
      <c r="B458" s="87"/>
      <c r="C458" s="87"/>
      <c r="D458" s="87"/>
      <c r="E458" s="87"/>
      <c r="F458" s="87"/>
      <c r="G458" s="102"/>
      <c r="K458" s="87"/>
      <c r="L458" s="87"/>
      <c r="M458" s="87"/>
      <c r="N458" s="87"/>
      <c r="O458" s="87"/>
      <c r="P458" s="87"/>
      <c r="Q458" s="87"/>
    </row>
    <row r="459" spans="1:17" s="1" customFormat="1" ht="14.25">
      <c r="A459" s="87"/>
      <c r="B459" s="87"/>
      <c r="C459" s="87"/>
      <c r="D459" s="87"/>
      <c r="E459" s="87"/>
      <c r="F459" s="87"/>
      <c r="G459" s="102"/>
      <c r="K459" s="87"/>
      <c r="L459" s="87"/>
      <c r="M459" s="87"/>
      <c r="N459" s="87"/>
      <c r="O459" s="87"/>
      <c r="P459" s="87"/>
      <c r="Q459" s="87"/>
    </row>
    <row r="460" spans="1:17" s="1" customFormat="1" ht="14.25">
      <c r="A460" s="87"/>
      <c r="B460" s="87"/>
      <c r="C460" s="87"/>
      <c r="D460" s="87"/>
      <c r="E460" s="87"/>
      <c r="F460" s="87"/>
      <c r="G460" s="102"/>
      <c r="K460" s="87"/>
      <c r="L460" s="87"/>
      <c r="M460" s="87"/>
      <c r="N460" s="87"/>
      <c r="O460" s="87"/>
      <c r="P460" s="87"/>
      <c r="Q460" s="87"/>
    </row>
    <row r="461" spans="1:17" s="1" customFormat="1" ht="14.25">
      <c r="A461" s="87"/>
      <c r="B461" s="87"/>
      <c r="C461" s="87"/>
      <c r="D461" s="87"/>
      <c r="E461" s="87"/>
      <c r="F461" s="87"/>
      <c r="G461" s="102"/>
      <c r="K461" s="87"/>
      <c r="L461" s="87"/>
      <c r="M461" s="87"/>
      <c r="N461" s="87"/>
      <c r="O461" s="87"/>
      <c r="P461" s="87"/>
      <c r="Q461" s="87"/>
    </row>
    <row r="462" spans="1:17" s="1" customFormat="1" ht="14.25">
      <c r="A462" s="87"/>
      <c r="B462" s="87"/>
      <c r="C462" s="87"/>
      <c r="D462" s="87"/>
      <c r="E462" s="87"/>
      <c r="F462" s="87"/>
      <c r="G462" s="102"/>
      <c r="K462" s="87"/>
      <c r="L462" s="87"/>
      <c r="M462" s="87"/>
      <c r="N462" s="87"/>
      <c r="O462" s="87"/>
      <c r="P462" s="87"/>
      <c r="Q462" s="87"/>
    </row>
    <row r="463" spans="1:17" s="1" customFormat="1" ht="14.25">
      <c r="A463" s="87"/>
      <c r="B463" s="87"/>
      <c r="C463" s="87"/>
      <c r="D463" s="87"/>
      <c r="E463" s="87"/>
      <c r="F463" s="87"/>
      <c r="G463" s="102"/>
      <c r="K463" s="87"/>
      <c r="L463" s="87"/>
      <c r="M463" s="87"/>
      <c r="N463" s="87"/>
      <c r="O463" s="87"/>
      <c r="P463" s="87"/>
      <c r="Q463" s="87"/>
    </row>
    <row r="464" spans="1:17" s="1" customFormat="1" ht="14.25">
      <c r="A464" s="87"/>
      <c r="B464" s="87"/>
      <c r="C464" s="87"/>
      <c r="D464" s="87"/>
      <c r="E464" s="87"/>
      <c r="F464" s="87"/>
      <c r="G464" s="102"/>
      <c r="K464" s="87"/>
      <c r="L464" s="87"/>
      <c r="M464" s="87"/>
      <c r="N464" s="87"/>
      <c r="O464" s="87"/>
      <c r="P464" s="87"/>
      <c r="Q464" s="87"/>
    </row>
    <row r="465" spans="1:17" s="1" customFormat="1" ht="14.25">
      <c r="A465" s="87"/>
      <c r="B465" s="87"/>
      <c r="C465" s="87"/>
      <c r="D465" s="87"/>
      <c r="E465" s="87"/>
      <c r="F465" s="87"/>
      <c r="G465" s="102"/>
      <c r="K465" s="87"/>
      <c r="L465" s="87"/>
      <c r="M465" s="87"/>
      <c r="N465" s="87"/>
      <c r="O465" s="87"/>
      <c r="P465" s="87"/>
      <c r="Q465" s="87"/>
    </row>
    <row r="466" spans="1:17" s="1" customFormat="1" ht="14.25">
      <c r="A466" s="87"/>
      <c r="B466" s="87"/>
      <c r="C466" s="87"/>
      <c r="D466" s="87"/>
      <c r="E466" s="87"/>
      <c r="F466" s="87"/>
      <c r="G466" s="102"/>
      <c r="K466" s="87"/>
      <c r="L466" s="87"/>
      <c r="M466" s="87"/>
      <c r="N466" s="87"/>
      <c r="O466" s="87"/>
      <c r="P466" s="87"/>
      <c r="Q466" s="87"/>
    </row>
    <row r="467" spans="1:17" s="1" customFormat="1" ht="14.25">
      <c r="A467" s="87"/>
      <c r="B467" s="87"/>
      <c r="C467" s="87"/>
      <c r="D467" s="87"/>
      <c r="E467" s="87"/>
      <c r="F467" s="87"/>
      <c r="G467" s="102"/>
      <c r="K467" s="87"/>
      <c r="L467" s="87"/>
      <c r="M467" s="87"/>
      <c r="N467" s="87"/>
      <c r="O467" s="87"/>
      <c r="P467" s="87"/>
      <c r="Q467" s="87"/>
    </row>
    <row r="468" spans="1:17" s="1" customFormat="1" ht="14.25">
      <c r="A468" s="87"/>
      <c r="B468" s="87"/>
      <c r="C468" s="87"/>
      <c r="D468" s="87"/>
      <c r="E468" s="87"/>
      <c r="F468" s="87"/>
      <c r="G468" s="102"/>
      <c r="K468" s="87"/>
      <c r="L468" s="87"/>
      <c r="M468" s="87"/>
      <c r="N468" s="87"/>
      <c r="O468" s="87"/>
      <c r="P468" s="87"/>
      <c r="Q468" s="87"/>
    </row>
    <row r="469" spans="1:17" s="1" customFormat="1" ht="14.25">
      <c r="A469" s="87"/>
      <c r="B469" s="87"/>
      <c r="C469" s="87"/>
      <c r="D469" s="87"/>
      <c r="E469" s="87"/>
      <c r="F469" s="87"/>
      <c r="G469" s="102"/>
      <c r="K469" s="87"/>
      <c r="L469" s="87"/>
      <c r="M469" s="87"/>
      <c r="N469" s="87"/>
      <c r="O469" s="87"/>
      <c r="P469" s="87"/>
      <c r="Q469" s="87"/>
    </row>
    <row r="470" spans="1:17" s="1" customFormat="1" ht="14.25">
      <c r="A470" s="87"/>
      <c r="B470" s="87"/>
      <c r="C470" s="87"/>
      <c r="D470" s="87"/>
      <c r="E470" s="87"/>
      <c r="F470" s="87"/>
      <c r="G470" s="102"/>
      <c r="K470" s="87"/>
      <c r="L470" s="87"/>
      <c r="M470" s="87"/>
      <c r="N470" s="87"/>
      <c r="O470" s="87"/>
      <c r="P470" s="87"/>
      <c r="Q470" s="87"/>
    </row>
    <row r="471" spans="1:17" s="1" customFormat="1" ht="14.25">
      <c r="A471" s="87"/>
      <c r="B471" s="87"/>
      <c r="C471" s="87"/>
      <c r="D471" s="87"/>
      <c r="E471" s="87"/>
      <c r="F471" s="87"/>
      <c r="G471" s="102"/>
      <c r="K471" s="87"/>
      <c r="L471" s="87"/>
      <c r="M471" s="87"/>
      <c r="N471" s="87"/>
      <c r="O471" s="87"/>
      <c r="P471" s="87"/>
      <c r="Q471" s="87"/>
    </row>
    <row r="472" spans="1:17" s="1" customFormat="1" ht="14.25">
      <c r="A472" s="87"/>
      <c r="B472" s="87"/>
      <c r="C472" s="87"/>
      <c r="D472" s="87"/>
      <c r="E472" s="87"/>
      <c r="F472" s="87"/>
      <c r="G472" s="102"/>
      <c r="K472" s="87"/>
      <c r="L472" s="87"/>
      <c r="M472" s="87"/>
      <c r="N472" s="87"/>
      <c r="O472" s="87"/>
      <c r="P472" s="87"/>
      <c r="Q472" s="87"/>
    </row>
    <row r="473" spans="1:17" s="1" customFormat="1" ht="14.25">
      <c r="A473" s="87"/>
      <c r="B473" s="87"/>
      <c r="C473" s="87"/>
      <c r="D473" s="87"/>
      <c r="E473" s="87"/>
      <c r="F473" s="87"/>
      <c r="G473" s="102"/>
      <c r="K473" s="87"/>
      <c r="L473" s="87"/>
      <c r="M473" s="87"/>
      <c r="N473" s="87"/>
      <c r="O473" s="87"/>
      <c r="P473" s="87"/>
      <c r="Q473" s="87"/>
    </row>
    <row r="474" spans="1:17" s="1" customFormat="1" ht="14.25">
      <c r="A474" s="87"/>
      <c r="B474" s="87"/>
      <c r="C474" s="87"/>
      <c r="D474" s="87"/>
      <c r="E474" s="87"/>
      <c r="F474" s="87"/>
      <c r="G474" s="102"/>
      <c r="K474" s="87"/>
      <c r="L474" s="87"/>
      <c r="M474" s="87"/>
      <c r="N474" s="87"/>
      <c r="O474" s="87"/>
      <c r="P474" s="87"/>
      <c r="Q474" s="87"/>
    </row>
    <row r="475" spans="1:17" s="1" customFormat="1" ht="14.25">
      <c r="A475" s="87"/>
      <c r="B475" s="87"/>
      <c r="C475" s="87"/>
      <c r="D475" s="87"/>
      <c r="E475" s="87"/>
      <c r="F475" s="87"/>
      <c r="G475" s="102"/>
      <c r="K475" s="87"/>
      <c r="L475" s="87"/>
      <c r="M475" s="87"/>
      <c r="N475" s="87"/>
      <c r="O475" s="87"/>
      <c r="P475" s="87"/>
      <c r="Q475" s="87"/>
    </row>
    <row r="476" spans="1:17" s="1" customFormat="1" ht="14.25">
      <c r="A476" s="87"/>
      <c r="B476" s="87"/>
      <c r="C476" s="87"/>
      <c r="D476" s="87"/>
      <c r="E476" s="87"/>
      <c r="F476" s="87"/>
      <c r="G476" s="102"/>
      <c r="K476" s="87"/>
      <c r="L476" s="87"/>
      <c r="M476" s="87"/>
      <c r="N476" s="87"/>
      <c r="O476" s="87"/>
      <c r="P476" s="87"/>
      <c r="Q476" s="87"/>
    </row>
    <row r="477" spans="1:17" s="1" customFormat="1" ht="14.25">
      <c r="A477" s="87"/>
      <c r="B477" s="87"/>
      <c r="C477" s="87"/>
      <c r="D477" s="87"/>
      <c r="E477" s="87"/>
      <c r="F477" s="87"/>
      <c r="G477" s="102"/>
      <c r="K477" s="87"/>
      <c r="L477" s="87"/>
      <c r="M477" s="87"/>
      <c r="N477" s="87"/>
      <c r="O477" s="87"/>
      <c r="P477" s="87"/>
      <c r="Q477" s="87"/>
    </row>
    <row r="478" spans="1:17" s="1" customFormat="1" ht="14.25">
      <c r="A478" s="87"/>
      <c r="B478" s="87"/>
      <c r="C478" s="87"/>
      <c r="D478" s="87"/>
      <c r="E478" s="87"/>
      <c r="F478" s="87"/>
      <c r="G478" s="102"/>
      <c r="K478" s="87"/>
      <c r="L478" s="87"/>
      <c r="M478" s="87"/>
      <c r="N478" s="87"/>
      <c r="O478" s="87"/>
      <c r="P478" s="87"/>
      <c r="Q478" s="87"/>
    </row>
    <row r="479" spans="1:17" s="1" customFormat="1" ht="14.25">
      <c r="A479" s="87"/>
      <c r="B479" s="87"/>
      <c r="C479" s="87"/>
      <c r="D479" s="87"/>
      <c r="E479" s="87"/>
      <c r="F479" s="87"/>
      <c r="G479" s="102"/>
      <c r="K479" s="87"/>
      <c r="L479" s="87"/>
      <c r="M479" s="87"/>
      <c r="N479" s="87"/>
      <c r="O479" s="87"/>
      <c r="P479" s="87"/>
      <c r="Q479" s="87"/>
    </row>
    <row r="480" spans="1:17" s="1" customFormat="1" ht="14.25">
      <c r="A480" s="87"/>
      <c r="B480" s="87"/>
      <c r="C480" s="87"/>
      <c r="D480" s="87"/>
      <c r="E480" s="87"/>
      <c r="F480" s="87"/>
      <c r="G480" s="102"/>
      <c r="K480" s="87"/>
      <c r="L480" s="87"/>
      <c r="M480" s="87"/>
      <c r="N480" s="87"/>
      <c r="O480" s="87"/>
      <c r="P480" s="87"/>
      <c r="Q480" s="87"/>
    </row>
    <row r="481" spans="1:17" s="1" customFormat="1" ht="14.25">
      <c r="A481" s="87"/>
      <c r="B481" s="87"/>
      <c r="C481" s="87"/>
      <c r="D481" s="87"/>
      <c r="E481" s="87"/>
      <c r="F481" s="87"/>
      <c r="G481" s="102"/>
      <c r="K481" s="87"/>
      <c r="L481" s="87"/>
      <c r="M481" s="87"/>
      <c r="N481" s="87"/>
      <c r="O481" s="87"/>
      <c r="P481" s="87"/>
      <c r="Q481" s="87"/>
    </row>
    <row r="482" spans="1:17" s="1" customFormat="1" ht="14.25">
      <c r="A482" s="87"/>
      <c r="B482" s="87"/>
      <c r="C482" s="87"/>
      <c r="D482" s="87"/>
      <c r="E482" s="87"/>
      <c r="F482" s="87"/>
      <c r="G482" s="102"/>
      <c r="K482" s="87"/>
      <c r="L482" s="87"/>
      <c r="M482" s="87"/>
      <c r="N482" s="87"/>
      <c r="O482" s="87"/>
      <c r="P482" s="87"/>
      <c r="Q482" s="87"/>
    </row>
    <row r="483" spans="1:17" s="1" customFormat="1" ht="14.25">
      <c r="A483" s="87"/>
      <c r="B483" s="87"/>
      <c r="C483" s="87"/>
      <c r="D483" s="87"/>
      <c r="E483" s="87"/>
      <c r="F483" s="87"/>
      <c r="G483" s="102"/>
      <c r="K483" s="87"/>
      <c r="L483" s="87"/>
      <c r="M483" s="87"/>
      <c r="N483" s="87"/>
      <c r="O483" s="87"/>
      <c r="P483" s="87"/>
      <c r="Q483" s="87"/>
    </row>
    <row r="484" spans="1:17" s="1" customFormat="1" ht="14.25">
      <c r="A484" s="87"/>
      <c r="B484" s="87"/>
      <c r="C484" s="87"/>
      <c r="D484" s="87"/>
      <c r="E484" s="87"/>
      <c r="F484" s="87"/>
      <c r="G484" s="102"/>
      <c r="K484" s="87"/>
      <c r="L484" s="87"/>
      <c r="M484" s="87"/>
      <c r="N484" s="87"/>
      <c r="O484" s="87"/>
      <c r="P484" s="87"/>
      <c r="Q484" s="87"/>
    </row>
    <row r="485" spans="1:17" s="1" customFormat="1" ht="14.25">
      <c r="A485" s="87"/>
      <c r="B485" s="87"/>
      <c r="C485" s="87"/>
      <c r="D485" s="87"/>
      <c r="E485" s="87"/>
      <c r="F485" s="87"/>
      <c r="G485" s="102"/>
      <c r="K485" s="87"/>
      <c r="L485" s="87"/>
      <c r="M485" s="87"/>
      <c r="N485" s="87"/>
      <c r="O485" s="87"/>
      <c r="P485" s="87"/>
      <c r="Q485" s="87"/>
    </row>
    <row r="486" spans="1:17" s="1" customFormat="1" ht="14.25">
      <c r="A486" s="87"/>
      <c r="B486" s="87"/>
      <c r="C486" s="87"/>
      <c r="D486" s="87"/>
      <c r="E486" s="87"/>
      <c r="F486" s="87"/>
      <c r="G486" s="102"/>
      <c r="K486" s="87"/>
      <c r="L486" s="87"/>
      <c r="M486" s="87"/>
      <c r="N486" s="87"/>
      <c r="O486" s="87"/>
      <c r="P486" s="87"/>
      <c r="Q486" s="87"/>
    </row>
    <row r="487" spans="1:17" s="1" customFormat="1" ht="14.25">
      <c r="A487" s="87"/>
      <c r="B487" s="87"/>
      <c r="C487" s="87"/>
      <c r="D487" s="87"/>
      <c r="E487" s="87"/>
      <c r="F487" s="87"/>
      <c r="G487" s="102"/>
      <c r="K487" s="87"/>
      <c r="L487" s="87"/>
      <c r="M487" s="87"/>
      <c r="N487" s="87"/>
      <c r="O487" s="87"/>
      <c r="P487" s="87"/>
      <c r="Q487" s="87"/>
    </row>
    <row r="488" spans="1:17" s="1" customFormat="1" ht="14.25">
      <c r="A488" s="87"/>
      <c r="B488" s="87"/>
      <c r="C488" s="87"/>
      <c r="D488" s="87"/>
      <c r="E488" s="87"/>
      <c r="F488" s="87"/>
      <c r="G488" s="102"/>
      <c r="K488" s="87"/>
      <c r="L488" s="87"/>
      <c r="M488" s="87"/>
      <c r="N488" s="87"/>
      <c r="O488" s="87"/>
      <c r="P488" s="87"/>
      <c r="Q488" s="87"/>
    </row>
    <row r="489" spans="1:17" s="1" customFormat="1" ht="14.25">
      <c r="A489" s="87"/>
      <c r="B489" s="87"/>
      <c r="C489" s="87"/>
      <c r="D489" s="87"/>
      <c r="E489" s="87"/>
      <c r="F489" s="87"/>
      <c r="G489" s="102"/>
      <c r="K489" s="87"/>
      <c r="L489" s="87"/>
      <c r="M489" s="87"/>
      <c r="N489" s="87"/>
      <c r="O489" s="87"/>
      <c r="P489" s="87"/>
      <c r="Q489" s="87"/>
    </row>
    <row r="490" spans="1:17" s="1" customFormat="1" ht="14.25">
      <c r="A490" s="87"/>
      <c r="B490" s="87"/>
      <c r="C490" s="87"/>
      <c r="D490" s="87"/>
      <c r="E490" s="87"/>
      <c r="F490" s="87"/>
      <c r="G490" s="102"/>
      <c r="K490" s="87"/>
      <c r="L490" s="87"/>
      <c r="M490" s="87"/>
      <c r="N490" s="87"/>
      <c r="O490" s="87"/>
      <c r="P490" s="87"/>
      <c r="Q490" s="87"/>
    </row>
    <row r="491" spans="1:17" s="1" customFormat="1" ht="14.25">
      <c r="A491" s="87"/>
      <c r="B491" s="87"/>
      <c r="C491" s="87"/>
      <c r="D491" s="87"/>
      <c r="E491" s="87"/>
      <c r="F491" s="87"/>
      <c r="G491" s="102"/>
      <c r="K491" s="87"/>
      <c r="L491" s="87"/>
      <c r="M491" s="87"/>
      <c r="N491" s="87"/>
      <c r="O491" s="87"/>
      <c r="P491" s="87"/>
      <c r="Q491" s="87"/>
    </row>
    <row r="492" spans="1:17" s="1" customFormat="1" ht="14.25">
      <c r="A492" s="87"/>
      <c r="B492" s="87"/>
      <c r="C492" s="87"/>
      <c r="D492" s="87"/>
      <c r="E492" s="87"/>
      <c r="F492" s="87"/>
      <c r="G492" s="102"/>
      <c r="K492" s="87"/>
      <c r="L492" s="87"/>
      <c r="M492" s="87"/>
      <c r="N492" s="87"/>
      <c r="O492" s="87"/>
      <c r="P492" s="87"/>
      <c r="Q492" s="87"/>
    </row>
    <row r="493" spans="1:17" s="1" customFormat="1" ht="14.25">
      <c r="A493" s="87"/>
      <c r="B493" s="87"/>
      <c r="C493" s="87"/>
      <c r="D493" s="87"/>
      <c r="E493" s="87"/>
      <c r="F493" s="87"/>
      <c r="G493" s="102"/>
      <c r="K493" s="87"/>
      <c r="L493" s="87"/>
      <c r="M493" s="87"/>
      <c r="N493" s="87"/>
      <c r="O493" s="87"/>
      <c r="P493" s="87"/>
      <c r="Q493" s="87"/>
    </row>
    <row r="494" spans="1:17" s="1" customFormat="1" ht="14.25">
      <c r="A494" s="87"/>
      <c r="B494" s="87"/>
      <c r="C494" s="87"/>
      <c r="D494" s="87"/>
      <c r="E494" s="87"/>
      <c r="F494" s="87"/>
      <c r="G494" s="102"/>
      <c r="K494" s="87"/>
      <c r="L494" s="87"/>
      <c r="M494" s="87"/>
      <c r="N494" s="87"/>
      <c r="O494" s="87"/>
      <c r="P494" s="87"/>
      <c r="Q494" s="87"/>
    </row>
    <row r="495" spans="1:17" s="1" customFormat="1" ht="14.25">
      <c r="A495" s="87"/>
      <c r="B495" s="87"/>
      <c r="C495" s="87"/>
      <c r="D495" s="87"/>
      <c r="E495" s="87"/>
      <c r="F495" s="87"/>
      <c r="G495" s="102"/>
      <c r="K495" s="87"/>
      <c r="L495" s="87"/>
      <c r="M495" s="87"/>
      <c r="N495" s="87"/>
      <c r="O495" s="87"/>
      <c r="P495" s="87"/>
      <c r="Q495" s="87"/>
    </row>
    <row r="496" spans="1:17" s="1" customFormat="1" ht="14.25">
      <c r="A496" s="87"/>
      <c r="B496" s="87"/>
      <c r="C496" s="87"/>
      <c r="D496" s="87"/>
      <c r="E496" s="87"/>
      <c r="F496" s="87"/>
      <c r="G496" s="102"/>
      <c r="K496" s="87"/>
      <c r="L496" s="87"/>
      <c r="M496" s="87"/>
      <c r="N496" s="87"/>
      <c r="O496" s="87"/>
      <c r="P496" s="87"/>
      <c r="Q496" s="87"/>
    </row>
    <row r="497" spans="1:17" s="1" customFormat="1" ht="14.25">
      <c r="A497" s="87"/>
      <c r="B497" s="87"/>
      <c r="C497" s="87"/>
      <c r="D497" s="87"/>
      <c r="E497" s="87"/>
      <c r="F497" s="87"/>
      <c r="G497" s="102"/>
      <c r="K497" s="87"/>
      <c r="L497" s="87"/>
      <c r="M497" s="87"/>
      <c r="N497" s="87"/>
      <c r="O497" s="87"/>
      <c r="P497" s="87"/>
      <c r="Q497" s="87"/>
    </row>
    <row r="498" spans="1:17" s="1" customFormat="1" ht="14.25">
      <c r="A498" s="87"/>
      <c r="B498" s="87"/>
      <c r="C498" s="87"/>
      <c r="D498" s="87"/>
      <c r="E498" s="87"/>
      <c r="F498" s="87"/>
      <c r="G498" s="102"/>
      <c r="K498" s="87"/>
      <c r="L498" s="87"/>
      <c r="M498" s="87"/>
      <c r="N498" s="87"/>
      <c r="O498" s="87"/>
      <c r="P498" s="87"/>
      <c r="Q498" s="87"/>
    </row>
    <row r="499" spans="1:17" s="1" customFormat="1" ht="14.25">
      <c r="A499" s="87"/>
      <c r="B499" s="87"/>
      <c r="C499" s="87"/>
      <c r="D499" s="87"/>
      <c r="E499" s="87"/>
      <c r="F499" s="87"/>
      <c r="G499" s="102"/>
      <c r="K499" s="87"/>
      <c r="L499" s="87"/>
      <c r="M499" s="87"/>
      <c r="N499" s="87"/>
      <c r="O499" s="87"/>
      <c r="P499" s="87"/>
      <c r="Q499" s="87"/>
    </row>
    <row r="500" spans="1:17" s="1" customFormat="1" ht="14.25">
      <c r="A500" s="87"/>
      <c r="B500" s="87"/>
      <c r="C500" s="87"/>
      <c r="D500" s="87"/>
      <c r="E500" s="87"/>
      <c r="F500" s="87"/>
      <c r="G500" s="102"/>
      <c r="K500" s="87"/>
      <c r="L500" s="87"/>
      <c r="M500" s="87"/>
      <c r="N500" s="87"/>
      <c r="O500" s="87"/>
      <c r="P500" s="87"/>
      <c r="Q500" s="87"/>
    </row>
    <row r="501" spans="1:17" s="1" customFormat="1" ht="14.25">
      <c r="A501" s="87"/>
      <c r="B501" s="87"/>
      <c r="C501" s="87"/>
      <c r="D501" s="87"/>
      <c r="E501" s="87"/>
      <c r="F501" s="87"/>
      <c r="G501" s="102"/>
      <c r="K501" s="87"/>
      <c r="L501" s="87"/>
      <c r="M501" s="87"/>
      <c r="N501" s="87"/>
      <c r="O501" s="87"/>
      <c r="P501" s="87"/>
      <c r="Q501" s="87"/>
    </row>
    <row r="502" spans="1:17" s="1" customFormat="1" ht="14.25">
      <c r="A502" s="87"/>
      <c r="B502" s="87"/>
      <c r="C502" s="87"/>
      <c r="D502" s="87"/>
      <c r="E502" s="87"/>
      <c r="F502" s="87"/>
      <c r="G502" s="102"/>
      <c r="K502" s="87"/>
      <c r="L502" s="87"/>
      <c r="M502" s="87"/>
      <c r="N502" s="87"/>
      <c r="O502" s="87"/>
      <c r="P502" s="87"/>
      <c r="Q502" s="87"/>
    </row>
    <row r="503" spans="1:17" s="1" customFormat="1" ht="14.25">
      <c r="A503" s="87"/>
      <c r="B503" s="87"/>
      <c r="C503" s="87"/>
      <c r="D503" s="87"/>
      <c r="E503" s="87"/>
      <c r="F503" s="87"/>
      <c r="G503" s="102"/>
      <c r="K503" s="87"/>
      <c r="L503" s="87"/>
      <c r="M503" s="87"/>
      <c r="N503" s="87"/>
      <c r="O503" s="87"/>
      <c r="P503" s="87"/>
      <c r="Q503" s="87"/>
    </row>
    <row r="504" spans="1:17" s="1" customFormat="1" ht="14.25">
      <c r="A504" s="87"/>
      <c r="B504" s="87"/>
      <c r="C504" s="87"/>
      <c r="D504" s="87"/>
      <c r="E504" s="87"/>
      <c r="F504" s="87"/>
      <c r="G504" s="102"/>
      <c r="K504" s="87"/>
      <c r="L504" s="87"/>
      <c r="M504" s="87"/>
      <c r="N504" s="87"/>
      <c r="O504" s="87"/>
      <c r="P504" s="87"/>
      <c r="Q504" s="87"/>
    </row>
    <row r="505" spans="1:17" s="1" customFormat="1" ht="14.25">
      <c r="A505" s="87"/>
      <c r="B505" s="87"/>
      <c r="C505" s="87"/>
      <c r="D505" s="87"/>
      <c r="E505" s="87"/>
      <c r="F505" s="87"/>
      <c r="G505" s="102"/>
      <c r="K505" s="87"/>
      <c r="L505" s="87"/>
      <c r="M505" s="87"/>
      <c r="N505" s="87"/>
      <c r="O505" s="87"/>
      <c r="P505" s="87"/>
      <c r="Q505" s="87"/>
    </row>
    <row r="506" spans="1:17" s="1" customFormat="1" ht="14.25">
      <c r="A506" s="87"/>
      <c r="B506" s="87"/>
      <c r="C506" s="87"/>
      <c r="D506" s="87"/>
      <c r="E506" s="87"/>
      <c r="F506" s="87"/>
      <c r="G506" s="102"/>
      <c r="K506" s="87"/>
      <c r="L506" s="87"/>
      <c r="M506" s="87"/>
      <c r="N506" s="87"/>
      <c r="O506" s="87"/>
      <c r="P506" s="87"/>
      <c r="Q506" s="87"/>
    </row>
    <row r="507" spans="1:17" s="1" customFormat="1" ht="14.25">
      <c r="A507" s="87"/>
      <c r="B507" s="87"/>
      <c r="C507" s="87"/>
      <c r="D507" s="87"/>
      <c r="E507" s="87"/>
      <c r="F507" s="87"/>
      <c r="G507" s="102"/>
      <c r="K507" s="87"/>
      <c r="L507" s="87"/>
      <c r="M507" s="87"/>
      <c r="N507" s="87"/>
      <c r="O507" s="87"/>
      <c r="P507" s="87"/>
      <c r="Q507" s="87"/>
    </row>
    <row r="508" spans="1:17" s="1" customFormat="1" ht="14.25">
      <c r="A508" s="87"/>
      <c r="B508" s="87"/>
      <c r="C508" s="87"/>
      <c r="D508" s="87"/>
      <c r="E508" s="87"/>
      <c r="F508" s="87"/>
      <c r="G508" s="102"/>
      <c r="K508" s="87"/>
      <c r="L508" s="87"/>
      <c r="M508" s="87"/>
      <c r="N508" s="87"/>
      <c r="O508" s="87"/>
      <c r="P508" s="87"/>
      <c r="Q508" s="87"/>
    </row>
    <row r="509" spans="1:17" s="1" customFormat="1" ht="14.25">
      <c r="A509" s="87"/>
      <c r="B509" s="87"/>
      <c r="C509" s="87"/>
      <c r="D509" s="87"/>
      <c r="E509" s="87"/>
      <c r="F509" s="87"/>
      <c r="G509" s="102"/>
      <c r="K509" s="87"/>
      <c r="L509" s="87"/>
      <c r="M509" s="87"/>
      <c r="N509" s="87"/>
      <c r="O509" s="87"/>
      <c r="P509" s="87"/>
      <c r="Q509" s="87"/>
    </row>
    <row r="510" spans="1:17" s="1" customFormat="1" ht="14.25">
      <c r="A510" s="87"/>
      <c r="B510" s="87"/>
      <c r="C510" s="87"/>
      <c r="D510" s="87"/>
      <c r="E510" s="87"/>
      <c r="F510" s="87"/>
      <c r="G510" s="102"/>
      <c r="K510" s="87"/>
      <c r="L510" s="87"/>
      <c r="M510" s="87"/>
      <c r="N510" s="87"/>
      <c r="O510" s="87"/>
      <c r="P510" s="87"/>
      <c r="Q510" s="87"/>
    </row>
    <row r="511" spans="1:17" s="1" customFormat="1" ht="14.25">
      <c r="A511" s="87"/>
      <c r="B511" s="87"/>
      <c r="C511" s="87"/>
      <c r="D511" s="87"/>
      <c r="E511" s="87"/>
      <c r="F511" s="87"/>
      <c r="G511" s="102"/>
      <c r="K511" s="87"/>
      <c r="L511" s="87"/>
      <c r="M511" s="87"/>
      <c r="N511" s="87"/>
      <c r="O511" s="87"/>
      <c r="P511" s="87"/>
      <c r="Q511" s="87"/>
    </row>
    <row r="512" spans="1:17" s="1" customFormat="1" ht="14.25">
      <c r="A512" s="87"/>
      <c r="B512" s="87"/>
      <c r="C512" s="87"/>
      <c r="D512" s="87"/>
      <c r="E512" s="87"/>
      <c r="F512" s="87"/>
      <c r="G512" s="102"/>
      <c r="K512" s="87"/>
      <c r="L512" s="87"/>
      <c r="M512" s="87"/>
      <c r="N512" s="87"/>
      <c r="O512" s="87"/>
      <c r="P512" s="87"/>
      <c r="Q512" s="87"/>
    </row>
    <row r="513" spans="1:17" s="1" customFormat="1" ht="14.25">
      <c r="A513" s="87"/>
      <c r="B513" s="87"/>
      <c r="C513" s="87"/>
      <c r="D513" s="87"/>
      <c r="E513" s="87"/>
      <c r="F513" s="87"/>
      <c r="G513" s="102"/>
      <c r="K513" s="87"/>
      <c r="L513" s="87"/>
      <c r="M513" s="87"/>
      <c r="N513" s="87"/>
      <c r="O513" s="87"/>
      <c r="P513" s="87"/>
      <c r="Q513" s="87"/>
    </row>
    <row r="514" spans="1:17" s="1" customFormat="1" ht="14.25">
      <c r="A514" s="87"/>
      <c r="B514" s="87"/>
      <c r="C514" s="87"/>
      <c r="D514" s="87"/>
      <c r="E514" s="87"/>
      <c r="F514" s="87"/>
      <c r="G514" s="102"/>
      <c r="K514" s="87"/>
      <c r="L514" s="87"/>
      <c r="M514" s="87"/>
      <c r="N514" s="87"/>
      <c r="O514" s="87"/>
      <c r="P514" s="87"/>
      <c r="Q514" s="87"/>
    </row>
    <row r="515" spans="1:17" s="1" customFormat="1" ht="14.25">
      <c r="A515" s="87"/>
      <c r="B515" s="87"/>
      <c r="C515" s="87"/>
      <c r="D515" s="87"/>
      <c r="E515" s="87"/>
      <c r="F515" s="87"/>
      <c r="G515" s="102"/>
      <c r="K515" s="87"/>
      <c r="L515" s="87"/>
      <c r="M515" s="87"/>
      <c r="N515" s="87"/>
      <c r="O515" s="87"/>
      <c r="P515" s="87"/>
      <c r="Q515" s="87"/>
    </row>
    <row r="516" spans="1:17" s="1" customFormat="1" ht="14.25">
      <c r="A516" s="87"/>
      <c r="B516" s="87"/>
      <c r="C516" s="87"/>
      <c r="D516" s="87"/>
      <c r="E516" s="87"/>
      <c r="F516" s="87"/>
      <c r="G516" s="102"/>
      <c r="K516" s="87"/>
      <c r="L516" s="87"/>
      <c r="M516" s="87"/>
      <c r="N516" s="87"/>
      <c r="O516" s="87"/>
      <c r="P516" s="87"/>
      <c r="Q516" s="87"/>
    </row>
    <row r="517" spans="1:17" s="1" customFormat="1" ht="14.25">
      <c r="A517" s="87"/>
      <c r="B517" s="87"/>
      <c r="C517" s="87"/>
      <c r="D517" s="87"/>
      <c r="E517" s="87"/>
      <c r="F517" s="87"/>
      <c r="G517" s="102"/>
      <c r="K517" s="87"/>
      <c r="L517" s="87"/>
      <c r="M517" s="87"/>
      <c r="N517" s="87"/>
      <c r="O517" s="87"/>
      <c r="P517" s="87"/>
      <c r="Q517" s="87"/>
    </row>
    <row r="518" spans="1:17" s="1" customFormat="1" ht="14.25">
      <c r="A518" s="87"/>
      <c r="B518" s="87"/>
      <c r="C518" s="87"/>
      <c r="D518" s="87"/>
      <c r="E518" s="87"/>
      <c r="F518" s="87"/>
      <c r="G518" s="102"/>
      <c r="K518" s="87"/>
      <c r="L518" s="87"/>
      <c r="M518" s="87"/>
      <c r="N518" s="87"/>
      <c r="O518" s="87"/>
      <c r="P518" s="87"/>
      <c r="Q518" s="87"/>
    </row>
    <row r="519" spans="1:17" s="1" customFormat="1" ht="14.25">
      <c r="A519" s="87"/>
      <c r="B519" s="87"/>
      <c r="C519" s="87"/>
      <c r="D519" s="87"/>
      <c r="E519" s="87"/>
      <c r="F519" s="87"/>
      <c r="G519" s="102"/>
      <c r="K519" s="87"/>
      <c r="L519" s="87"/>
      <c r="M519" s="87"/>
      <c r="N519" s="87"/>
      <c r="O519" s="87"/>
      <c r="P519" s="87"/>
      <c r="Q519" s="87"/>
    </row>
    <row r="520" spans="1:17" s="1" customFormat="1" ht="14.25">
      <c r="A520" s="87"/>
      <c r="B520" s="87"/>
      <c r="C520" s="87"/>
      <c r="D520" s="87"/>
      <c r="E520" s="87"/>
      <c r="F520" s="87"/>
      <c r="G520" s="102"/>
      <c r="K520" s="87"/>
      <c r="L520" s="87"/>
      <c r="M520" s="87"/>
      <c r="N520" s="87"/>
      <c r="O520" s="87"/>
      <c r="P520" s="87"/>
      <c r="Q520" s="87"/>
    </row>
    <row r="521" spans="1:17" s="1" customFormat="1" ht="14.25">
      <c r="A521" s="87"/>
      <c r="B521" s="87"/>
      <c r="C521" s="87"/>
      <c r="D521" s="87"/>
      <c r="E521" s="87"/>
      <c r="F521" s="87"/>
      <c r="G521" s="102"/>
      <c r="K521" s="87"/>
      <c r="L521" s="87"/>
      <c r="M521" s="87"/>
      <c r="N521" s="87"/>
      <c r="O521" s="87"/>
      <c r="P521" s="87"/>
      <c r="Q521" s="87"/>
    </row>
    <row r="522" spans="1:17" s="1" customFormat="1" ht="14.25">
      <c r="A522" s="87"/>
      <c r="B522" s="87"/>
      <c r="C522" s="87"/>
      <c r="D522" s="87"/>
      <c r="E522" s="87"/>
      <c r="F522" s="87"/>
      <c r="G522" s="102"/>
      <c r="K522" s="87"/>
      <c r="L522" s="87"/>
      <c r="M522" s="87"/>
      <c r="N522" s="87"/>
      <c r="O522" s="87"/>
      <c r="P522" s="87"/>
      <c r="Q522" s="87"/>
    </row>
    <row r="523" spans="1:17" s="1" customFormat="1" ht="14.25">
      <c r="A523" s="87"/>
      <c r="B523" s="87"/>
      <c r="C523" s="87"/>
      <c r="D523" s="87"/>
      <c r="E523" s="87"/>
      <c r="F523" s="87"/>
      <c r="G523" s="102"/>
      <c r="K523" s="87"/>
      <c r="L523" s="87"/>
      <c r="M523" s="87"/>
      <c r="N523" s="87"/>
      <c r="O523" s="87"/>
      <c r="P523" s="87"/>
      <c r="Q523" s="87"/>
    </row>
    <row r="524" spans="1:17" s="1" customFormat="1" ht="14.25">
      <c r="A524" s="87"/>
      <c r="B524" s="87"/>
      <c r="C524" s="87"/>
      <c r="D524" s="87"/>
      <c r="E524" s="87"/>
      <c r="F524" s="87"/>
      <c r="G524" s="102"/>
      <c r="K524" s="87"/>
      <c r="L524" s="87"/>
      <c r="M524" s="87"/>
      <c r="N524" s="87"/>
      <c r="O524" s="87"/>
      <c r="P524" s="87"/>
      <c r="Q524" s="87"/>
    </row>
    <row r="525" spans="1:17" s="1" customFormat="1" ht="14.25">
      <c r="A525" s="87"/>
      <c r="B525" s="87"/>
      <c r="C525" s="87"/>
      <c r="D525" s="87"/>
      <c r="E525" s="87"/>
      <c r="F525" s="87"/>
      <c r="G525" s="102"/>
      <c r="K525" s="87"/>
      <c r="L525" s="87"/>
      <c r="M525" s="87"/>
      <c r="N525" s="87"/>
      <c r="O525" s="87"/>
      <c r="P525" s="87"/>
      <c r="Q525" s="87"/>
    </row>
    <row r="526" spans="1:17" s="1" customFormat="1" ht="14.25">
      <c r="A526" s="87"/>
      <c r="B526" s="87"/>
      <c r="C526" s="87"/>
      <c r="D526" s="87"/>
      <c r="E526" s="87"/>
      <c r="F526" s="87"/>
      <c r="G526" s="102"/>
      <c r="K526" s="87"/>
      <c r="L526" s="87"/>
      <c r="M526" s="87"/>
      <c r="N526" s="87"/>
      <c r="O526" s="87"/>
      <c r="P526" s="87"/>
      <c r="Q526" s="87"/>
    </row>
    <row r="527" spans="1:17" s="1" customFormat="1" ht="14.25">
      <c r="A527" s="87"/>
      <c r="B527" s="87"/>
      <c r="C527" s="87"/>
      <c r="D527" s="87"/>
      <c r="E527" s="87"/>
      <c r="F527" s="87"/>
      <c r="G527" s="102"/>
      <c r="K527" s="87"/>
      <c r="L527" s="87"/>
      <c r="M527" s="87"/>
      <c r="N527" s="87"/>
      <c r="O527" s="87"/>
      <c r="P527" s="87"/>
      <c r="Q527" s="87"/>
    </row>
    <row r="528" spans="1:17" s="1" customFormat="1" ht="14.25">
      <c r="A528" s="87"/>
      <c r="B528" s="87"/>
      <c r="C528" s="87"/>
      <c r="D528" s="87"/>
      <c r="E528" s="87"/>
      <c r="F528" s="87"/>
      <c r="G528" s="102"/>
      <c r="K528" s="87"/>
      <c r="L528" s="87"/>
      <c r="M528" s="87"/>
      <c r="N528" s="87"/>
      <c r="O528" s="87"/>
      <c r="P528" s="87"/>
      <c r="Q528" s="87"/>
    </row>
    <row r="529" spans="1:17" s="1" customFormat="1" ht="14.25">
      <c r="A529" s="87"/>
      <c r="B529" s="87"/>
      <c r="C529" s="87"/>
      <c r="D529" s="87"/>
      <c r="E529" s="87"/>
      <c r="F529" s="87"/>
      <c r="G529" s="102"/>
      <c r="K529" s="87"/>
      <c r="L529" s="87"/>
      <c r="M529" s="87"/>
      <c r="N529" s="87"/>
      <c r="O529" s="87"/>
      <c r="P529" s="87"/>
      <c r="Q529" s="87"/>
    </row>
    <row r="530" spans="1:17" s="1" customFormat="1" ht="14.25">
      <c r="A530" s="87"/>
      <c r="B530" s="87"/>
      <c r="C530" s="87"/>
      <c r="D530" s="87"/>
      <c r="E530" s="87"/>
      <c r="F530" s="87"/>
      <c r="G530" s="102"/>
      <c r="K530" s="87"/>
      <c r="L530" s="87"/>
      <c r="M530" s="87"/>
      <c r="N530" s="87"/>
      <c r="O530" s="87"/>
      <c r="P530" s="87"/>
      <c r="Q530" s="87"/>
    </row>
    <row r="531" spans="1:17" s="1" customFormat="1" ht="14.25">
      <c r="A531" s="87"/>
      <c r="B531" s="87"/>
      <c r="C531" s="87"/>
      <c r="D531" s="87"/>
      <c r="E531" s="87"/>
      <c r="F531" s="87"/>
      <c r="G531" s="102"/>
      <c r="K531" s="87"/>
      <c r="L531" s="87"/>
      <c r="M531" s="87"/>
      <c r="N531" s="87"/>
      <c r="O531" s="87"/>
      <c r="P531" s="87"/>
      <c r="Q531" s="87"/>
    </row>
    <row r="532" spans="1:17" s="1" customFormat="1" ht="14.25">
      <c r="A532" s="87"/>
      <c r="B532" s="87"/>
      <c r="C532" s="87"/>
      <c r="D532" s="87"/>
      <c r="E532" s="87"/>
      <c r="F532" s="87"/>
      <c r="G532" s="102"/>
      <c r="K532" s="87"/>
      <c r="L532" s="87"/>
      <c r="M532" s="87"/>
      <c r="N532" s="87"/>
      <c r="O532" s="87"/>
      <c r="P532" s="87"/>
      <c r="Q532" s="87"/>
    </row>
    <row r="533" spans="1:17" s="1" customFormat="1" ht="14.25">
      <c r="A533" s="87"/>
      <c r="B533" s="87"/>
      <c r="C533" s="87"/>
      <c r="D533" s="87"/>
      <c r="E533" s="87"/>
      <c r="F533" s="87"/>
      <c r="G533" s="102"/>
      <c r="K533" s="87"/>
      <c r="L533" s="87"/>
      <c r="M533" s="87"/>
      <c r="N533" s="87"/>
      <c r="O533" s="87"/>
      <c r="P533" s="87"/>
      <c r="Q533" s="87"/>
    </row>
    <row r="534" spans="1:17" s="1" customFormat="1" ht="14.25">
      <c r="A534" s="87"/>
      <c r="B534" s="87"/>
      <c r="C534" s="87"/>
      <c r="D534" s="87"/>
      <c r="E534" s="87"/>
      <c r="F534" s="87"/>
      <c r="G534" s="102"/>
      <c r="K534" s="87"/>
      <c r="L534" s="87"/>
      <c r="M534" s="87"/>
      <c r="N534" s="87"/>
      <c r="O534" s="87"/>
      <c r="P534" s="87"/>
      <c r="Q534" s="87"/>
    </row>
    <row r="535" spans="1:17" s="1" customFormat="1" ht="14.25">
      <c r="A535" s="87"/>
      <c r="B535" s="87"/>
      <c r="C535" s="87"/>
      <c r="D535" s="87"/>
      <c r="E535" s="87"/>
      <c r="F535" s="87"/>
      <c r="G535" s="102"/>
      <c r="K535" s="87"/>
      <c r="L535" s="87"/>
      <c r="M535" s="87"/>
      <c r="N535" s="87"/>
      <c r="O535" s="87"/>
      <c r="P535" s="87"/>
      <c r="Q535" s="87"/>
    </row>
    <row r="536" spans="1:17" s="1" customFormat="1" ht="14.25">
      <c r="A536" s="87"/>
      <c r="B536" s="87"/>
      <c r="C536" s="87"/>
      <c r="D536" s="87"/>
      <c r="E536" s="87"/>
      <c r="F536" s="87"/>
      <c r="G536" s="102"/>
      <c r="K536" s="87"/>
      <c r="L536" s="87"/>
      <c r="M536" s="87"/>
      <c r="N536" s="87"/>
      <c r="O536" s="87"/>
      <c r="P536" s="87"/>
      <c r="Q536" s="87"/>
    </row>
    <row r="537" spans="1:17" s="1" customFormat="1" ht="14.25">
      <c r="A537" s="87"/>
      <c r="B537" s="87"/>
      <c r="C537" s="87"/>
      <c r="D537" s="87"/>
      <c r="E537" s="87"/>
      <c r="F537" s="87"/>
      <c r="G537" s="102"/>
      <c r="K537" s="87"/>
      <c r="L537" s="87"/>
      <c r="M537" s="87"/>
      <c r="N537" s="87"/>
      <c r="O537" s="87"/>
      <c r="P537" s="87"/>
      <c r="Q537" s="87"/>
    </row>
    <row r="538" spans="1:17" s="1" customFormat="1" ht="14.25">
      <c r="A538" s="87"/>
      <c r="B538" s="87"/>
      <c r="C538" s="87"/>
      <c r="D538" s="87"/>
      <c r="E538" s="87"/>
      <c r="F538" s="87"/>
      <c r="G538" s="102"/>
      <c r="K538" s="87"/>
      <c r="L538" s="87"/>
      <c r="M538" s="87"/>
      <c r="N538" s="87"/>
      <c r="O538" s="87"/>
      <c r="P538" s="87"/>
      <c r="Q538" s="87"/>
    </row>
    <row r="539" spans="1:17" s="1" customFormat="1" ht="14.25">
      <c r="A539" s="87"/>
      <c r="B539" s="87"/>
      <c r="C539" s="87"/>
      <c r="D539" s="87"/>
      <c r="E539" s="87"/>
      <c r="F539" s="87"/>
      <c r="G539" s="102"/>
      <c r="K539" s="87"/>
      <c r="L539" s="87"/>
      <c r="M539" s="87"/>
      <c r="N539" s="87"/>
      <c r="O539" s="87"/>
      <c r="P539" s="87"/>
      <c r="Q539" s="87"/>
    </row>
    <row r="540" spans="1:17" s="1" customFormat="1" ht="14.25">
      <c r="A540" s="87"/>
      <c r="B540" s="87"/>
      <c r="C540" s="87"/>
      <c r="D540" s="87"/>
      <c r="E540" s="87"/>
      <c r="F540" s="87"/>
      <c r="G540" s="102"/>
      <c r="K540" s="87"/>
      <c r="L540" s="87"/>
      <c r="M540" s="87"/>
      <c r="N540" s="87"/>
      <c r="O540" s="87"/>
      <c r="P540" s="87"/>
      <c r="Q540" s="87"/>
    </row>
    <row r="541" spans="1:17" s="1" customFormat="1" ht="14.25">
      <c r="A541" s="87"/>
      <c r="B541" s="87"/>
      <c r="C541" s="87"/>
      <c r="D541" s="87"/>
      <c r="E541" s="87"/>
      <c r="F541" s="87"/>
      <c r="G541" s="102"/>
      <c r="K541" s="87"/>
      <c r="L541" s="87"/>
      <c r="M541" s="87"/>
      <c r="N541" s="87"/>
      <c r="O541" s="87"/>
      <c r="P541" s="87"/>
      <c r="Q541" s="87"/>
    </row>
    <row r="542" spans="1:17" s="1" customFormat="1" ht="14.25">
      <c r="A542" s="87"/>
      <c r="B542" s="87"/>
      <c r="C542" s="87"/>
      <c r="D542" s="87"/>
      <c r="E542" s="87"/>
      <c r="F542" s="87"/>
      <c r="G542" s="102"/>
      <c r="K542" s="87"/>
      <c r="L542" s="87"/>
      <c r="M542" s="87"/>
      <c r="N542" s="87"/>
      <c r="O542" s="87"/>
      <c r="P542" s="87"/>
      <c r="Q542" s="87"/>
    </row>
    <row r="543" spans="1:17" s="1" customFormat="1" ht="14.25">
      <c r="A543" s="87"/>
      <c r="B543" s="87"/>
      <c r="C543" s="87"/>
      <c r="D543" s="87"/>
      <c r="E543" s="87"/>
      <c r="F543" s="87"/>
      <c r="G543" s="102"/>
      <c r="K543" s="87"/>
      <c r="L543" s="87"/>
      <c r="M543" s="87"/>
      <c r="N543" s="87"/>
      <c r="O543" s="87"/>
      <c r="P543" s="87"/>
      <c r="Q543" s="87"/>
    </row>
    <row r="544" spans="1:17" s="1" customFormat="1" ht="14.25">
      <c r="A544" s="87"/>
      <c r="B544" s="87"/>
      <c r="C544" s="87"/>
      <c r="D544" s="87"/>
      <c r="E544" s="87"/>
      <c r="F544" s="87"/>
      <c r="G544" s="102"/>
      <c r="K544" s="87"/>
      <c r="L544" s="87"/>
      <c r="M544" s="87"/>
      <c r="N544" s="87"/>
      <c r="O544" s="87"/>
      <c r="P544" s="87"/>
      <c r="Q544" s="87"/>
    </row>
    <row r="545" spans="1:17" s="1" customFormat="1" ht="14.25">
      <c r="A545" s="87"/>
      <c r="B545" s="87"/>
      <c r="C545" s="87"/>
      <c r="D545" s="87"/>
      <c r="E545" s="87"/>
      <c r="F545" s="87"/>
      <c r="G545" s="102"/>
      <c r="K545" s="87"/>
      <c r="L545" s="87"/>
      <c r="M545" s="87"/>
      <c r="N545" s="87"/>
      <c r="O545" s="87"/>
      <c r="P545" s="87"/>
      <c r="Q545" s="87"/>
    </row>
    <row r="546" spans="1:17" s="1" customFormat="1" ht="14.25">
      <c r="A546" s="87"/>
      <c r="B546" s="87"/>
      <c r="C546" s="87"/>
      <c r="D546" s="87"/>
      <c r="E546" s="87"/>
      <c r="F546" s="87"/>
      <c r="G546" s="102"/>
      <c r="K546" s="87"/>
      <c r="L546" s="87"/>
      <c r="M546" s="87"/>
      <c r="N546" s="87"/>
      <c r="O546" s="87"/>
      <c r="P546" s="87"/>
      <c r="Q546" s="87"/>
    </row>
    <row r="547" spans="1:17" s="1" customFormat="1" ht="14.25">
      <c r="A547" s="87"/>
      <c r="B547" s="87"/>
      <c r="C547" s="87"/>
      <c r="D547" s="87"/>
      <c r="E547" s="87"/>
      <c r="F547" s="87"/>
      <c r="G547" s="102"/>
      <c r="K547" s="87"/>
      <c r="L547" s="87"/>
      <c r="M547" s="87"/>
      <c r="N547" s="87"/>
      <c r="O547" s="87"/>
      <c r="P547" s="87"/>
      <c r="Q547" s="87"/>
    </row>
    <row r="548" spans="1:17" s="1" customFormat="1" ht="14.25">
      <c r="A548" s="87"/>
      <c r="B548" s="87"/>
      <c r="C548" s="87"/>
      <c r="D548" s="87"/>
      <c r="E548" s="87"/>
      <c r="F548" s="87"/>
      <c r="G548" s="102"/>
      <c r="K548" s="87"/>
      <c r="L548" s="87"/>
      <c r="M548" s="87"/>
      <c r="N548" s="87"/>
      <c r="O548" s="87"/>
      <c r="P548" s="87"/>
      <c r="Q548" s="87"/>
    </row>
    <row r="549" spans="1:17" s="1" customFormat="1" ht="14.25">
      <c r="A549" s="87"/>
      <c r="B549" s="87"/>
      <c r="C549" s="87"/>
      <c r="D549" s="87"/>
      <c r="E549" s="87"/>
      <c r="F549" s="87"/>
      <c r="G549" s="102"/>
      <c r="K549" s="87"/>
      <c r="L549" s="87"/>
      <c r="M549" s="87"/>
      <c r="N549" s="87"/>
      <c r="O549" s="87"/>
      <c r="P549" s="87"/>
      <c r="Q549" s="87"/>
    </row>
    <row r="550" spans="1:17" s="1" customFormat="1" ht="14.25">
      <c r="A550" s="87"/>
      <c r="B550" s="87"/>
      <c r="C550" s="87"/>
      <c r="D550" s="87"/>
      <c r="E550" s="87"/>
      <c r="F550" s="87"/>
      <c r="G550" s="102"/>
      <c r="K550" s="87"/>
      <c r="L550" s="87"/>
      <c r="M550" s="87"/>
      <c r="N550" s="87"/>
      <c r="O550" s="87"/>
      <c r="P550" s="87"/>
      <c r="Q550" s="87"/>
    </row>
    <row r="551" spans="1:17" s="1" customFormat="1" ht="14.25">
      <c r="A551" s="87"/>
      <c r="B551" s="87"/>
      <c r="C551" s="87"/>
      <c r="D551" s="87"/>
      <c r="E551" s="87"/>
      <c r="F551" s="87"/>
      <c r="G551" s="102"/>
      <c r="K551" s="87"/>
      <c r="L551" s="87"/>
      <c r="M551" s="87"/>
      <c r="N551" s="87"/>
      <c r="O551" s="87"/>
      <c r="P551" s="87"/>
      <c r="Q551" s="87"/>
    </row>
    <row r="552" spans="1:17" s="1" customFormat="1" ht="14.25">
      <c r="A552" s="87"/>
      <c r="B552" s="87"/>
      <c r="C552" s="87"/>
      <c r="D552" s="87"/>
      <c r="E552" s="87"/>
      <c r="F552" s="87"/>
      <c r="G552" s="102"/>
      <c r="K552" s="87"/>
      <c r="L552" s="87"/>
      <c r="M552" s="87"/>
      <c r="N552" s="87"/>
      <c r="O552" s="87"/>
      <c r="P552" s="87"/>
      <c r="Q552" s="87"/>
    </row>
    <row r="553" spans="1:17" s="1" customFormat="1" ht="14.25">
      <c r="A553" s="87"/>
      <c r="B553" s="87"/>
      <c r="C553" s="87"/>
      <c r="D553" s="87"/>
      <c r="E553" s="87"/>
      <c r="F553" s="87"/>
      <c r="G553" s="102"/>
      <c r="K553" s="87"/>
      <c r="L553" s="87"/>
      <c r="M553" s="87"/>
      <c r="N553" s="87"/>
      <c r="O553" s="87"/>
      <c r="P553" s="87"/>
      <c r="Q553" s="87"/>
    </row>
    <row r="554" spans="1:17" s="1" customFormat="1" ht="14.25">
      <c r="A554" s="87"/>
      <c r="B554" s="87"/>
      <c r="C554" s="87"/>
      <c r="D554" s="87"/>
      <c r="E554" s="87"/>
      <c r="F554" s="87"/>
      <c r="G554" s="102"/>
      <c r="K554" s="87"/>
      <c r="L554" s="87"/>
      <c r="M554" s="87"/>
      <c r="N554" s="87"/>
      <c r="O554" s="87"/>
      <c r="P554" s="87"/>
      <c r="Q554" s="87"/>
    </row>
    <row r="555" spans="1:17" s="1" customFormat="1" ht="14.25">
      <c r="A555" s="87"/>
      <c r="B555" s="87"/>
      <c r="C555" s="87"/>
      <c r="D555" s="87"/>
      <c r="E555" s="87"/>
      <c r="F555" s="87"/>
      <c r="G555" s="102"/>
      <c r="K555" s="87"/>
      <c r="L555" s="87"/>
      <c r="M555" s="87"/>
      <c r="N555" s="87"/>
      <c r="O555" s="87"/>
      <c r="P555" s="87"/>
      <c r="Q555" s="87"/>
    </row>
    <row r="556" spans="1:17" s="1" customFormat="1" ht="14.25">
      <c r="A556" s="87"/>
      <c r="B556" s="87"/>
      <c r="C556" s="87"/>
      <c r="D556" s="87"/>
      <c r="E556" s="87"/>
      <c r="F556" s="87"/>
      <c r="G556" s="102"/>
      <c r="K556" s="87"/>
      <c r="L556" s="87"/>
      <c r="M556" s="87"/>
      <c r="N556" s="87"/>
      <c r="O556" s="87"/>
      <c r="P556" s="87"/>
      <c r="Q556" s="87"/>
    </row>
    <row r="557" spans="1:17" s="1" customFormat="1" ht="14.25">
      <c r="A557" s="87"/>
      <c r="B557" s="87"/>
      <c r="C557" s="87"/>
      <c r="D557" s="87"/>
      <c r="E557" s="87"/>
      <c r="F557" s="87"/>
      <c r="G557" s="102"/>
      <c r="K557" s="87"/>
      <c r="L557" s="87"/>
      <c r="M557" s="87"/>
      <c r="N557" s="87"/>
      <c r="O557" s="87"/>
      <c r="P557" s="87"/>
      <c r="Q557" s="87"/>
    </row>
    <row r="558" spans="1:17" s="1" customFormat="1" ht="14.25">
      <c r="A558" s="87"/>
      <c r="B558" s="87"/>
      <c r="C558" s="87"/>
      <c r="D558" s="87"/>
      <c r="E558" s="87"/>
      <c r="F558" s="87"/>
      <c r="G558" s="102"/>
      <c r="K558" s="87"/>
      <c r="L558" s="87"/>
      <c r="M558" s="87"/>
      <c r="N558" s="87"/>
      <c r="O558" s="87"/>
      <c r="P558" s="87"/>
      <c r="Q558" s="87"/>
    </row>
    <row r="559" spans="1:17" s="1" customFormat="1" ht="14.25">
      <c r="A559" s="87"/>
      <c r="B559" s="87"/>
      <c r="C559" s="87"/>
      <c r="D559" s="87"/>
      <c r="E559" s="87"/>
      <c r="F559" s="87"/>
      <c r="G559" s="102"/>
      <c r="K559" s="87"/>
      <c r="L559" s="87"/>
      <c r="M559" s="87"/>
      <c r="N559" s="87"/>
      <c r="O559" s="87"/>
      <c r="P559" s="87"/>
      <c r="Q559" s="87"/>
    </row>
    <row r="560" spans="1:17" s="1" customFormat="1" ht="14.25">
      <c r="A560" s="87"/>
      <c r="B560" s="87"/>
      <c r="C560" s="87"/>
      <c r="D560" s="87"/>
      <c r="E560" s="87"/>
      <c r="F560" s="87"/>
      <c r="G560" s="102"/>
      <c r="K560" s="87"/>
      <c r="L560" s="87"/>
      <c r="M560" s="87"/>
      <c r="N560" s="87"/>
      <c r="O560" s="87"/>
      <c r="P560" s="87"/>
      <c r="Q560" s="87"/>
    </row>
    <row r="561" spans="1:17" s="1" customFormat="1" ht="14.25">
      <c r="A561" s="87"/>
      <c r="B561" s="87"/>
      <c r="C561" s="87"/>
      <c r="D561" s="87"/>
      <c r="E561" s="87"/>
      <c r="F561" s="87"/>
      <c r="G561" s="102"/>
      <c r="K561" s="87"/>
      <c r="L561" s="87"/>
      <c r="M561" s="87"/>
      <c r="N561" s="87"/>
      <c r="O561" s="87"/>
      <c r="P561" s="87"/>
      <c r="Q561" s="87"/>
    </row>
    <row r="562" spans="1:17" s="1" customFormat="1" ht="14.25">
      <c r="A562" s="87"/>
      <c r="B562" s="87"/>
      <c r="C562" s="87"/>
      <c r="D562" s="87"/>
      <c r="E562" s="87"/>
      <c r="F562" s="87"/>
      <c r="G562" s="102"/>
      <c r="K562" s="87"/>
      <c r="L562" s="87"/>
      <c r="M562" s="87"/>
      <c r="N562" s="87"/>
      <c r="O562" s="87"/>
      <c r="P562" s="87"/>
      <c r="Q562" s="87"/>
    </row>
    <row r="563" spans="1:17" s="1" customFormat="1" ht="14.25">
      <c r="A563" s="87"/>
      <c r="B563" s="87"/>
      <c r="C563" s="87"/>
      <c r="D563" s="87"/>
      <c r="E563" s="87"/>
      <c r="F563" s="87"/>
      <c r="G563" s="102"/>
      <c r="K563" s="87"/>
      <c r="L563" s="87"/>
      <c r="M563" s="87"/>
      <c r="N563" s="87"/>
      <c r="O563" s="87"/>
      <c r="P563" s="87"/>
      <c r="Q563" s="87"/>
    </row>
    <row r="564" spans="1:17" s="1" customFormat="1" ht="14.25">
      <c r="A564" s="87"/>
      <c r="B564" s="87"/>
      <c r="C564" s="87"/>
      <c r="D564" s="87"/>
      <c r="E564" s="87"/>
      <c r="F564" s="87"/>
      <c r="G564" s="102"/>
      <c r="K564" s="87"/>
      <c r="L564" s="87"/>
      <c r="M564" s="87"/>
      <c r="N564" s="87"/>
      <c r="O564" s="87"/>
      <c r="P564" s="87"/>
      <c r="Q564" s="87"/>
    </row>
    <row r="565" spans="1:17" s="1" customFormat="1" ht="14.25">
      <c r="A565" s="87"/>
      <c r="B565" s="87"/>
      <c r="C565" s="87"/>
      <c r="D565" s="87"/>
      <c r="E565" s="87"/>
      <c r="F565" s="87"/>
      <c r="G565" s="102"/>
      <c r="K565" s="87"/>
      <c r="L565" s="87"/>
      <c r="M565" s="87"/>
      <c r="N565" s="87"/>
      <c r="O565" s="87"/>
      <c r="P565" s="87"/>
      <c r="Q565" s="87"/>
    </row>
    <row r="566" spans="1:17" s="1" customFormat="1" ht="14.25">
      <c r="A566" s="87"/>
      <c r="B566" s="87"/>
      <c r="C566" s="87"/>
      <c r="D566" s="87"/>
      <c r="E566" s="87"/>
      <c r="F566" s="87"/>
      <c r="G566" s="102"/>
      <c r="K566" s="87"/>
      <c r="L566" s="87"/>
      <c r="M566" s="87"/>
      <c r="N566" s="87"/>
      <c r="O566" s="87"/>
      <c r="P566" s="87"/>
      <c r="Q566" s="87"/>
    </row>
    <row r="567" spans="1:17" s="1" customFormat="1" ht="14.25">
      <c r="A567" s="87"/>
      <c r="B567" s="87"/>
      <c r="C567" s="87"/>
      <c r="D567" s="87"/>
      <c r="E567" s="87"/>
      <c r="F567" s="87"/>
      <c r="G567" s="102"/>
      <c r="K567" s="87"/>
      <c r="L567" s="87"/>
      <c r="M567" s="87"/>
      <c r="N567" s="87"/>
      <c r="O567" s="87"/>
      <c r="P567" s="87"/>
      <c r="Q567" s="87"/>
    </row>
    <row r="568" spans="1:17" s="1" customFormat="1" ht="14.25">
      <c r="A568" s="87"/>
      <c r="B568" s="87"/>
      <c r="C568" s="87"/>
      <c r="D568" s="87"/>
      <c r="E568" s="87"/>
      <c r="F568" s="87"/>
      <c r="G568" s="102"/>
      <c r="K568" s="87"/>
      <c r="L568" s="87"/>
      <c r="M568" s="87"/>
      <c r="N568" s="87"/>
      <c r="O568" s="87"/>
      <c r="P568" s="87"/>
      <c r="Q568" s="87"/>
    </row>
    <row r="569" spans="1:17" s="1" customFormat="1" ht="14.25">
      <c r="A569" s="87"/>
      <c r="B569" s="87"/>
      <c r="C569" s="87"/>
      <c r="D569" s="87"/>
      <c r="E569" s="87"/>
      <c r="F569" s="87"/>
      <c r="G569" s="102"/>
      <c r="K569" s="87"/>
      <c r="L569" s="87"/>
      <c r="M569" s="87"/>
      <c r="N569" s="87"/>
      <c r="O569" s="87"/>
      <c r="P569" s="87"/>
      <c r="Q569" s="87"/>
    </row>
    <row r="570" spans="1:17" s="1" customFormat="1" ht="14.25">
      <c r="A570" s="87"/>
      <c r="B570" s="87"/>
      <c r="C570" s="87"/>
      <c r="D570" s="87"/>
      <c r="E570" s="87"/>
      <c r="F570" s="87"/>
      <c r="G570" s="102"/>
      <c r="K570" s="87"/>
      <c r="L570" s="87"/>
      <c r="M570" s="87"/>
      <c r="N570" s="87"/>
      <c r="O570" s="87"/>
      <c r="P570" s="87"/>
      <c r="Q570" s="87"/>
    </row>
    <row r="571" spans="1:17" s="1" customFormat="1" ht="14.25">
      <c r="A571" s="87"/>
      <c r="B571" s="87"/>
      <c r="C571" s="87"/>
      <c r="D571" s="87"/>
      <c r="E571" s="87"/>
      <c r="F571" s="87"/>
      <c r="G571" s="102"/>
      <c r="K571" s="87"/>
      <c r="L571" s="87"/>
      <c r="M571" s="87"/>
      <c r="N571" s="87"/>
      <c r="O571" s="87"/>
      <c r="P571" s="87"/>
      <c r="Q571" s="87"/>
    </row>
    <row r="572" spans="1:17" s="1" customFormat="1" ht="14.25">
      <c r="A572" s="87"/>
      <c r="B572" s="87"/>
      <c r="C572" s="87"/>
      <c r="D572" s="87"/>
      <c r="E572" s="87"/>
      <c r="F572" s="87"/>
      <c r="G572" s="102"/>
      <c r="K572" s="87"/>
      <c r="L572" s="87"/>
      <c r="M572" s="87"/>
      <c r="N572" s="87"/>
      <c r="O572" s="87"/>
      <c r="P572" s="87"/>
      <c r="Q572" s="87"/>
    </row>
    <row r="573" spans="1:17" s="1" customFormat="1" ht="14.25">
      <c r="A573" s="87"/>
      <c r="B573" s="87"/>
      <c r="C573" s="87"/>
      <c r="D573" s="87"/>
      <c r="E573" s="87"/>
      <c r="F573" s="87"/>
      <c r="G573" s="102"/>
      <c r="K573" s="87"/>
      <c r="L573" s="87"/>
      <c r="M573" s="87"/>
      <c r="N573" s="87"/>
      <c r="O573" s="87"/>
      <c r="P573" s="87"/>
      <c r="Q573" s="87"/>
    </row>
    <row r="574" spans="1:17" s="1" customFormat="1" ht="14.25">
      <c r="A574" s="87"/>
      <c r="B574" s="87"/>
      <c r="C574" s="87"/>
      <c r="D574" s="87"/>
      <c r="E574" s="87"/>
      <c r="F574" s="87"/>
      <c r="G574" s="102"/>
      <c r="K574" s="87"/>
      <c r="L574" s="87"/>
      <c r="M574" s="87"/>
      <c r="N574" s="87"/>
      <c r="O574" s="87"/>
      <c r="P574" s="87"/>
      <c r="Q574" s="87"/>
    </row>
    <row r="575" spans="1:17" s="1" customFormat="1" ht="14.25">
      <c r="A575" s="87"/>
      <c r="B575" s="87"/>
      <c r="C575" s="87"/>
      <c r="D575" s="87"/>
      <c r="E575" s="87"/>
      <c r="F575" s="87"/>
      <c r="G575" s="102"/>
      <c r="K575" s="87"/>
      <c r="L575" s="87"/>
      <c r="M575" s="87"/>
      <c r="N575" s="87"/>
      <c r="O575" s="87"/>
      <c r="P575" s="87"/>
      <c r="Q575" s="87"/>
    </row>
    <row r="576" spans="1:17" s="1" customFormat="1" ht="14.25">
      <c r="A576" s="87"/>
      <c r="B576" s="87"/>
      <c r="C576" s="87"/>
      <c r="D576" s="87"/>
      <c r="E576" s="87"/>
      <c r="F576" s="87"/>
      <c r="G576" s="102"/>
      <c r="K576" s="87"/>
      <c r="L576" s="87"/>
      <c r="M576" s="87"/>
      <c r="N576" s="87"/>
      <c r="O576" s="87"/>
      <c r="P576" s="87"/>
      <c r="Q576" s="87"/>
    </row>
    <row r="577" spans="1:17" s="1" customFormat="1" ht="14.25">
      <c r="A577" s="87"/>
      <c r="B577" s="87"/>
      <c r="C577" s="87"/>
      <c r="D577" s="87"/>
      <c r="E577" s="87"/>
      <c r="F577" s="87"/>
      <c r="G577" s="102"/>
      <c r="K577" s="87"/>
      <c r="L577" s="87"/>
      <c r="M577" s="87"/>
      <c r="N577" s="87"/>
      <c r="O577" s="87"/>
      <c r="P577" s="87"/>
      <c r="Q577" s="87"/>
    </row>
    <row r="578" spans="1:17" s="1" customFormat="1" ht="14.25">
      <c r="A578" s="87"/>
      <c r="B578" s="87"/>
      <c r="C578" s="87"/>
      <c r="D578" s="87"/>
      <c r="E578" s="87"/>
      <c r="F578" s="87"/>
      <c r="G578" s="102"/>
      <c r="K578" s="87"/>
      <c r="L578" s="87"/>
      <c r="M578" s="87"/>
      <c r="N578" s="87"/>
      <c r="O578" s="87"/>
      <c r="P578" s="87"/>
      <c r="Q578" s="87"/>
    </row>
    <row r="579" spans="1:17" s="1" customFormat="1" ht="14.25">
      <c r="A579" s="87"/>
      <c r="B579" s="87"/>
      <c r="C579" s="87"/>
      <c r="D579" s="87"/>
      <c r="E579" s="87"/>
      <c r="F579" s="87"/>
      <c r="G579" s="102"/>
      <c r="K579" s="87"/>
      <c r="L579" s="87"/>
      <c r="M579" s="87"/>
      <c r="N579" s="87"/>
      <c r="O579" s="87"/>
      <c r="P579" s="87"/>
      <c r="Q579" s="87"/>
    </row>
    <row r="580" spans="1:17" s="1" customFormat="1" ht="14.25">
      <c r="A580" s="87"/>
      <c r="B580" s="87"/>
      <c r="C580" s="87"/>
      <c r="D580" s="87"/>
      <c r="E580" s="87"/>
      <c r="F580" s="87"/>
      <c r="G580" s="102"/>
      <c r="K580" s="87"/>
      <c r="L580" s="87"/>
      <c r="M580" s="87"/>
      <c r="N580" s="87"/>
      <c r="O580" s="87"/>
      <c r="P580" s="87"/>
      <c r="Q580" s="87"/>
    </row>
    <row r="581" spans="1:17" s="1" customFormat="1" ht="14.25">
      <c r="A581" s="87"/>
      <c r="B581" s="87"/>
      <c r="C581" s="87"/>
      <c r="D581" s="87"/>
      <c r="E581" s="87"/>
      <c r="F581" s="87"/>
      <c r="G581" s="102"/>
      <c r="K581" s="87"/>
      <c r="L581" s="87"/>
      <c r="M581" s="87"/>
      <c r="N581" s="87"/>
      <c r="O581" s="87"/>
      <c r="P581" s="87"/>
      <c r="Q581" s="87"/>
    </row>
    <row r="582" spans="1:17" s="1" customFormat="1" ht="14.25">
      <c r="A582" s="87"/>
      <c r="B582" s="87"/>
      <c r="C582" s="87"/>
      <c r="D582" s="87"/>
      <c r="E582" s="87"/>
      <c r="F582" s="87"/>
      <c r="G582" s="102"/>
      <c r="K582" s="87"/>
      <c r="L582" s="87"/>
      <c r="M582" s="87"/>
      <c r="N582" s="87"/>
      <c r="O582" s="87"/>
      <c r="P582" s="87"/>
      <c r="Q582" s="87"/>
    </row>
    <row r="583" spans="1:17" s="1" customFormat="1" ht="14.25">
      <c r="A583" s="87"/>
      <c r="B583" s="87"/>
      <c r="C583" s="87"/>
      <c r="D583" s="87"/>
      <c r="E583" s="87"/>
      <c r="F583" s="87"/>
      <c r="G583" s="102"/>
      <c r="K583" s="87"/>
      <c r="L583" s="87"/>
      <c r="M583" s="87"/>
      <c r="N583" s="87"/>
      <c r="O583" s="87"/>
      <c r="P583" s="87"/>
      <c r="Q583" s="87"/>
    </row>
    <row r="584" spans="1:17" s="1" customFormat="1" ht="14.25">
      <c r="A584" s="87"/>
      <c r="B584" s="87"/>
      <c r="C584" s="87"/>
      <c r="D584" s="87"/>
      <c r="E584" s="87"/>
      <c r="F584" s="87"/>
      <c r="G584" s="102"/>
      <c r="K584" s="87"/>
      <c r="L584" s="87"/>
      <c r="M584" s="87"/>
      <c r="N584" s="87"/>
      <c r="O584" s="87"/>
      <c r="P584" s="87"/>
      <c r="Q584" s="87"/>
    </row>
    <row r="585" spans="1:17" s="1" customFormat="1" ht="14.25">
      <c r="A585" s="87"/>
      <c r="B585" s="87"/>
      <c r="C585" s="87"/>
      <c r="D585" s="87"/>
      <c r="E585" s="87"/>
      <c r="F585" s="87"/>
      <c r="G585" s="102"/>
      <c r="K585" s="87"/>
      <c r="L585" s="87"/>
      <c r="M585" s="87"/>
      <c r="N585" s="87"/>
      <c r="O585" s="87"/>
      <c r="P585" s="87"/>
      <c r="Q585" s="87"/>
    </row>
    <row r="586" spans="1:17" s="1" customFormat="1" ht="14.25">
      <c r="A586" s="87"/>
      <c r="B586" s="87"/>
      <c r="C586" s="87"/>
      <c r="D586" s="87"/>
      <c r="E586" s="87"/>
      <c r="F586" s="87"/>
      <c r="G586" s="102"/>
      <c r="K586" s="87"/>
      <c r="L586" s="87"/>
      <c r="M586" s="87"/>
      <c r="N586" s="87"/>
      <c r="O586" s="87"/>
      <c r="P586" s="87"/>
      <c r="Q586" s="87"/>
    </row>
    <row r="587" spans="1:17" s="1" customFormat="1" ht="14.25">
      <c r="A587" s="87"/>
      <c r="B587" s="87"/>
      <c r="C587" s="87"/>
      <c r="D587" s="87"/>
      <c r="E587" s="87"/>
      <c r="F587" s="87"/>
      <c r="G587" s="102"/>
      <c r="K587" s="87"/>
      <c r="L587" s="87"/>
      <c r="M587" s="87"/>
      <c r="N587" s="87"/>
      <c r="O587" s="87"/>
      <c r="P587" s="87"/>
      <c r="Q587" s="87"/>
    </row>
    <row r="588" spans="1:17" s="1" customFormat="1" ht="14.25">
      <c r="A588" s="87"/>
      <c r="B588" s="87"/>
      <c r="C588" s="87"/>
      <c r="D588" s="87"/>
      <c r="E588" s="87"/>
      <c r="F588" s="87"/>
      <c r="G588" s="102"/>
      <c r="K588" s="87"/>
      <c r="L588" s="87"/>
      <c r="M588" s="87"/>
      <c r="N588" s="87"/>
      <c r="O588" s="87"/>
      <c r="P588" s="87"/>
      <c r="Q588" s="87"/>
    </row>
    <row r="589" spans="1:17" s="1" customFormat="1" ht="14.25">
      <c r="A589" s="87"/>
      <c r="B589" s="87"/>
      <c r="C589" s="87"/>
      <c r="D589" s="87"/>
      <c r="E589" s="87"/>
      <c r="F589" s="87"/>
      <c r="G589" s="102"/>
      <c r="K589" s="87"/>
      <c r="L589" s="87"/>
      <c r="M589" s="87"/>
      <c r="N589" s="87"/>
      <c r="O589" s="87"/>
      <c r="P589" s="87"/>
      <c r="Q589" s="87"/>
    </row>
    <row r="590" spans="1:17" s="1" customFormat="1" ht="14.25">
      <c r="A590" s="87"/>
      <c r="B590" s="87"/>
      <c r="C590" s="87"/>
      <c r="D590" s="87"/>
      <c r="E590" s="87"/>
      <c r="F590" s="87"/>
      <c r="G590" s="102"/>
      <c r="K590" s="87"/>
      <c r="L590" s="87"/>
      <c r="M590" s="87"/>
      <c r="N590" s="87"/>
      <c r="O590" s="87"/>
      <c r="P590" s="87"/>
      <c r="Q590" s="87"/>
    </row>
    <row r="591" spans="1:17" s="1" customFormat="1" ht="14.25">
      <c r="A591" s="87"/>
      <c r="B591" s="87"/>
      <c r="C591" s="87"/>
      <c r="D591" s="87"/>
      <c r="E591" s="87"/>
      <c r="F591" s="87"/>
      <c r="G591" s="102"/>
      <c r="K591" s="87"/>
      <c r="L591" s="87"/>
      <c r="M591" s="87"/>
      <c r="N591" s="87"/>
      <c r="O591" s="87"/>
      <c r="P591" s="87"/>
      <c r="Q591" s="87"/>
    </row>
    <row r="592" spans="1:17" s="1" customFormat="1" ht="14.25">
      <c r="A592" s="87"/>
      <c r="B592" s="87"/>
      <c r="C592" s="87"/>
      <c r="D592" s="87"/>
      <c r="E592" s="87"/>
      <c r="F592" s="87"/>
      <c r="G592" s="102"/>
      <c r="K592" s="87"/>
      <c r="L592" s="87"/>
      <c r="M592" s="87"/>
      <c r="N592" s="87"/>
      <c r="O592" s="87"/>
      <c r="P592" s="87"/>
      <c r="Q592" s="87"/>
    </row>
    <row r="593" spans="1:17" s="1" customFormat="1" ht="14.25">
      <c r="A593" s="87"/>
      <c r="B593" s="87"/>
      <c r="C593" s="87"/>
      <c r="D593" s="87"/>
      <c r="E593" s="87"/>
      <c r="F593" s="87"/>
      <c r="G593" s="102"/>
      <c r="K593" s="87"/>
      <c r="L593" s="87"/>
      <c r="M593" s="87"/>
      <c r="N593" s="87"/>
      <c r="O593" s="87"/>
      <c r="P593" s="87"/>
      <c r="Q593" s="87"/>
    </row>
    <row r="594" spans="1:17" s="1" customFormat="1" ht="14.25">
      <c r="A594" s="87"/>
      <c r="B594" s="87"/>
      <c r="C594" s="87"/>
      <c r="D594" s="87"/>
      <c r="E594" s="87"/>
      <c r="F594" s="87"/>
      <c r="G594" s="102"/>
      <c r="K594" s="87"/>
      <c r="L594" s="87"/>
      <c r="M594" s="87"/>
      <c r="N594" s="87"/>
      <c r="O594" s="87"/>
      <c r="P594" s="87"/>
      <c r="Q594" s="87"/>
    </row>
    <row r="595" spans="1:17" s="1" customFormat="1" ht="14.25">
      <c r="A595" s="87"/>
      <c r="B595" s="87"/>
      <c r="C595" s="87"/>
      <c r="D595" s="87"/>
      <c r="E595" s="87"/>
      <c r="F595" s="87"/>
      <c r="G595" s="102"/>
      <c r="K595" s="87"/>
      <c r="L595" s="87"/>
      <c r="M595" s="87"/>
      <c r="N595" s="87"/>
      <c r="O595" s="87"/>
      <c r="P595" s="87"/>
      <c r="Q595" s="87"/>
    </row>
    <row r="596" spans="1:17" s="1" customFormat="1" ht="14.25">
      <c r="A596" s="87"/>
      <c r="B596" s="87"/>
      <c r="C596" s="87"/>
      <c r="D596" s="87"/>
      <c r="E596" s="87"/>
      <c r="F596" s="87"/>
      <c r="G596" s="102"/>
      <c r="K596" s="87"/>
      <c r="L596" s="87"/>
      <c r="M596" s="87"/>
      <c r="N596" s="87"/>
      <c r="O596" s="87"/>
      <c r="P596" s="87"/>
      <c r="Q596" s="87"/>
    </row>
    <row r="597" spans="1:17" s="1" customFormat="1" ht="14.25">
      <c r="A597" s="87"/>
      <c r="B597" s="87"/>
      <c r="C597" s="87"/>
      <c r="D597" s="87"/>
      <c r="E597" s="87"/>
      <c r="F597" s="87"/>
      <c r="G597" s="102"/>
      <c r="K597" s="87"/>
      <c r="L597" s="87"/>
      <c r="M597" s="87"/>
      <c r="N597" s="87"/>
      <c r="O597" s="87"/>
      <c r="P597" s="87"/>
      <c r="Q597" s="87"/>
    </row>
    <row r="598" spans="1:17" s="1" customFormat="1" ht="14.25">
      <c r="A598" s="87"/>
      <c r="B598" s="87"/>
      <c r="C598" s="87"/>
      <c r="D598" s="87"/>
      <c r="E598" s="87"/>
      <c r="F598" s="87"/>
      <c r="G598" s="102"/>
      <c r="K598" s="87"/>
      <c r="L598" s="87"/>
      <c r="M598" s="87"/>
      <c r="N598" s="87"/>
      <c r="O598" s="87"/>
      <c r="P598" s="87"/>
      <c r="Q598" s="87"/>
    </row>
    <row r="599" spans="1:17" s="1" customFormat="1" ht="14.25">
      <c r="A599" s="87"/>
      <c r="B599" s="87"/>
      <c r="C599" s="87"/>
      <c r="D599" s="87"/>
      <c r="E599" s="87"/>
      <c r="F599" s="87"/>
      <c r="G599" s="102"/>
      <c r="K599" s="87"/>
      <c r="L599" s="87"/>
      <c r="M599" s="87"/>
      <c r="N599" s="87"/>
      <c r="O599" s="87"/>
      <c r="P599" s="87"/>
      <c r="Q599" s="87"/>
    </row>
    <row r="600" spans="1:17" s="1" customFormat="1" ht="14.25">
      <c r="A600" s="87"/>
      <c r="B600" s="87"/>
      <c r="C600" s="87"/>
      <c r="D600" s="87"/>
      <c r="E600" s="87"/>
      <c r="F600" s="87"/>
      <c r="G600" s="102"/>
      <c r="K600" s="87"/>
      <c r="L600" s="87"/>
      <c r="M600" s="87"/>
      <c r="N600" s="87"/>
      <c r="O600" s="87"/>
      <c r="P600" s="87"/>
      <c r="Q600" s="87"/>
    </row>
    <row r="601" spans="1:17" s="1" customFormat="1" ht="14.25">
      <c r="A601" s="87"/>
      <c r="B601" s="87"/>
      <c r="C601" s="87"/>
      <c r="D601" s="87"/>
      <c r="E601" s="87"/>
      <c r="F601" s="87"/>
      <c r="G601" s="102"/>
      <c r="K601" s="87"/>
      <c r="L601" s="87"/>
      <c r="M601" s="87"/>
      <c r="N601" s="87"/>
      <c r="O601" s="87"/>
      <c r="P601" s="87"/>
      <c r="Q601" s="87"/>
    </row>
    <row r="602" spans="1:17" s="1" customFormat="1" ht="14.25">
      <c r="A602" s="87"/>
      <c r="B602" s="87"/>
      <c r="C602" s="87"/>
      <c r="D602" s="87"/>
      <c r="E602" s="87"/>
      <c r="F602" s="87"/>
      <c r="G602" s="102"/>
      <c r="K602" s="87"/>
      <c r="L602" s="87"/>
      <c r="M602" s="87"/>
      <c r="N602" s="87"/>
      <c r="O602" s="87"/>
      <c r="P602" s="87"/>
      <c r="Q602" s="87"/>
    </row>
    <row r="603" spans="1:17" s="1" customFormat="1" ht="14.25">
      <c r="A603" s="87"/>
      <c r="B603" s="87"/>
      <c r="C603" s="87"/>
      <c r="D603" s="87"/>
      <c r="E603" s="87"/>
      <c r="F603" s="87"/>
      <c r="G603" s="102"/>
      <c r="K603" s="87"/>
      <c r="L603" s="87"/>
      <c r="M603" s="87"/>
      <c r="N603" s="87"/>
      <c r="O603" s="87"/>
      <c r="P603" s="87"/>
      <c r="Q603" s="87"/>
    </row>
    <row r="604" spans="1:17" s="1" customFormat="1" ht="14.25">
      <c r="A604" s="87"/>
      <c r="B604" s="87"/>
      <c r="C604" s="87"/>
      <c r="D604" s="87"/>
      <c r="E604" s="87"/>
      <c r="F604" s="87"/>
      <c r="G604" s="102"/>
      <c r="K604" s="87"/>
      <c r="L604" s="87"/>
      <c r="M604" s="87"/>
      <c r="N604" s="87"/>
      <c r="O604" s="87"/>
      <c r="P604" s="87"/>
      <c r="Q604" s="87"/>
    </row>
    <row r="605" spans="1:17" s="1" customFormat="1" ht="14.25">
      <c r="A605" s="87"/>
      <c r="B605" s="87"/>
      <c r="C605" s="87"/>
      <c r="D605" s="87"/>
      <c r="E605" s="87"/>
      <c r="F605" s="87"/>
      <c r="G605" s="102"/>
      <c r="K605" s="87"/>
      <c r="L605" s="87"/>
      <c r="M605" s="87"/>
      <c r="N605" s="87"/>
      <c r="O605" s="87"/>
      <c r="P605" s="87"/>
      <c r="Q605" s="87"/>
    </row>
    <row r="606" spans="1:17" s="1" customFormat="1" ht="14.25">
      <c r="A606" s="87"/>
      <c r="B606" s="87"/>
      <c r="C606" s="87"/>
      <c r="D606" s="87"/>
      <c r="E606" s="87"/>
      <c r="F606" s="87"/>
      <c r="G606" s="102"/>
      <c r="K606" s="87"/>
      <c r="L606" s="87"/>
      <c r="M606" s="87"/>
      <c r="N606" s="87"/>
      <c r="O606" s="87"/>
      <c r="P606" s="87"/>
      <c r="Q606" s="87"/>
    </row>
    <row r="607" spans="1:17" s="1" customFormat="1" ht="14.25">
      <c r="A607" s="87"/>
      <c r="B607" s="87"/>
      <c r="C607" s="87"/>
      <c r="D607" s="87"/>
      <c r="E607" s="87"/>
      <c r="F607" s="87"/>
      <c r="G607" s="102"/>
      <c r="K607" s="87"/>
      <c r="L607" s="87"/>
      <c r="M607" s="87"/>
      <c r="N607" s="87"/>
      <c r="O607" s="87"/>
      <c r="P607" s="87"/>
      <c r="Q607" s="87"/>
    </row>
    <row r="608" spans="1:17" s="1" customFormat="1" ht="14.25">
      <c r="A608" s="87"/>
      <c r="B608" s="87"/>
      <c r="C608" s="87"/>
      <c r="D608" s="87"/>
      <c r="E608" s="87"/>
      <c r="F608" s="87"/>
      <c r="G608" s="102"/>
      <c r="K608" s="87"/>
      <c r="L608" s="87"/>
      <c r="M608" s="87"/>
      <c r="N608" s="87"/>
      <c r="O608" s="87"/>
      <c r="P608" s="87"/>
      <c r="Q608" s="87"/>
    </row>
    <row r="609" spans="1:17" s="1" customFormat="1" ht="14.25">
      <c r="A609" s="87"/>
      <c r="B609" s="87"/>
      <c r="C609" s="87"/>
      <c r="D609" s="87"/>
      <c r="E609" s="87"/>
      <c r="F609" s="87"/>
      <c r="G609" s="102"/>
      <c r="K609" s="87"/>
      <c r="L609" s="87"/>
      <c r="M609" s="87"/>
      <c r="N609" s="87"/>
      <c r="O609" s="87"/>
      <c r="P609" s="87"/>
      <c r="Q609" s="87"/>
    </row>
    <row r="610" spans="1:17" s="1" customFormat="1" ht="14.25">
      <c r="A610" s="87"/>
      <c r="B610" s="87"/>
      <c r="C610" s="87"/>
      <c r="D610" s="87"/>
      <c r="E610" s="87"/>
      <c r="F610" s="87"/>
      <c r="G610" s="102"/>
      <c r="K610" s="87"/>
      <c r="L610" s="87"/>
      <c r="M610" s="87"/>
      <c r="N610" s="87"/>
      <c r="O610" s="87"/>
      <c r="P610" s="87"/>
      <c r="Q610" s="87"/>
    </row>
    <row r="611" spans="1:17" s="1" customFormat="1" ht="14.25">
      <c r="A611" s="87"/>
      <c r="B611" s="87"/>
      <c r="C611" s="87"/>
      <c r="D611" s="87"/>
      <c r="E611" s="87"/>
      <c r="F611" s="87"/>
      <c r="G611" s="102"/>
      <c r="K611" s="87"/>
      <c r="L611" s="87"/>
      <c r="M611" s="87"/>
      <c r="N611" s="87"/>
      <c r="O611" s="87"/>
      <c r="P611" s="87"/>
      <c r="Q611" s="87"/>
    </row>
    <row r="612" spans="1:17" s="1" customFormat="1" ht="14.25">
      <c r="A612" s="87"/>
      <c r="B612" s="87"/>
      <c r="C612" s="87"/>
      <c r="D612" s="87"/>
      <c r="E612" s="87"/>
      <c r="F612" s="87"/>
      <c r="G612" s="102"/>
      <c r="K612" s="87"/>
      <c r="L612" s="87"/>
      <c r="M612" s="87"/>
      <c r="N612" s="87"/>
      <c r="O612" s="87"/>
      <c r="P612" s="87"/>
      <c r="Q612" s="87"/>
    </row>
    <row r="613" spans="1:17" s="1" customFormat="1" ht="14.25">
      <c r="A613" s="87"/>
      <c r="B613" s="87"/>
      <c r="C613" s="87"/>
      <c r="D613" s="87"/>
      <c r="E613" s="87"/>
      <c r="F613" s="87"/>
      <c r="G613" s="102"/>
      <c r="K613" s="87"/>
      <c r="L613" s="87"/>
      <c r="M613" s="87"/>
      <c r="N613" s="87"/>
      <c r="O613" s="87"/>
      <c r="P613" s="87"/>
      <c r="Q613" s="87"/>
    </row>
    <row r="614" spans="1:17" s="1" customFormat="1" ht="14.25">
      <c r="A614" s="87"/>
      <c r="B614" s="87"/>
      <c r="C614" s="87"/>
      <c r="D614" s="87"/>
      <c r="E614" s="87"/>
      <c r="F614" s="87"/>
      <c r="G614" s="102"/>
      <c r="K614" s="87"/>
      <c r="L614" s="87"/>
      <c r="M614" s="87"/>
      <c r="N614" s="87"/>
      <c r="O614" s="87"/>
      <c r="P614" s="87"/>
      <c r="Q614" s="87"/>
    </row>
    <row r="615" spans="1:17" s="1" customFormat="1" ht="14.25">
      <c r="A615" s="87"/>
      <c r="B615" s="87"/>
      <c r="C615" s="87"/>
      <c r="D615" s="87"/>
      <c r="E615" s="87"/>
      <c r="F615" s="87"/>
      <c r="G615" s="102"/>
      <c r="K615" s="87"/>
      <c r="L615" s="87"/>
      <c r="M615" s="87"/>
      <c r="N615" s="87"/>
      <c r="O615" s="87"/>
      <c r="P615" s="87"/>
      <c r="Q615" s="87"/>
    </row>
    <row r="616" spans="1:17" s="1" customFormat="1" ht="14.25">
      <c r="A616" s="87"/>
      <c r="B616" s="87"/>
      <c r="C616" s="87"/>
      <c r="D616" s="87"/>
      <c r="E616" s="87"/>
      <c r="F616" s="87"/>
      <c r="G616" s="102"/>
      <c r="K616" s="87"/>
      <c r="L616" s="87"/>
      <c r="M616" s="87"/>
      <c r="N616" s="87"/>
      <c r="O616" s="87"/>
      <c r="P616" s="87"/>
      <c r="Q616" s="87"/>
    </row>
    <row r="617" spans="1:17" s="1" customFormat="1" ht="14.25">
      <c r="A617" s="87"/>
      <c r="B617" s="87"/>
      <c r="C617" s="87"/>
      <c r="D617" s="87"/>
      <c r="E617" s="87"/>
      <c r="F617" s="87"/>
      <c r="G617" s="102"/>
      <c r="K617" s="87"/>
      <c r="L617" s="87"/>
      <c r="M617" s="87"/>
      <c r="N617" s="87"/>
      <c r="O617" s="87"/>
      <c r="P617" s="87"/>
      <c r="Q617" s="87"/>
    </row>
    <row r="618" spans="1:17" s="1" customFormat="1" ht="14.25">
      <c r="A618" s="87"/>
      <c r="B618" s="87"/>
      <c r="C618" s="87"/>
      <c r="D618" s="87"/>
      <c r="E618" s="87"/>
      <c r="F618" s="87"/>
      <c r="G618" s="102"/>
      <c r="K618" s="87"/>
      <c r="L618" s="87"/>
      <c r="M618" s="87"/>
      <c r="N618" s="87"/>
      <c r="O618" s="87"/>
      <c r="P618" s="87"/>
      <c r="Q618" s="87"/>
    </row>
    <row r="619" spans="1:17" s="1" customFormat="1" ht="14.25">
      <c r="A619" s="87"/>
      <c r="B619" s="87"/>
      <c r="C619" s="87"/>
      <c r="D619" s="87"/>
      <c r="E619" s="87"/>
      <c r="F619" s="87"/>
      <c r="G619" s="102"/>
      <c r="K619" s="87"/>
      <c r="L619" s="87"/>
      <c r="M619" s="87"/>
      <c r="N619" s="87"/>
      <c r="O619" s="87"/>
      <c r="P619" s="87"/>
      <c r="Q619" s="87"/>
    </row>
    <row r="620" spans="1:17" s="1" customFormat="1" ht="14.25">
      <c r="A620" s="87"/>
      <c r="B620" s="87"/>
      <c r="C620" s="87"/>
      <c r="D620" s="87"/>
      <c r="E620" s="87"/>
      <c r="F620" s="87"/>
      <c r="G620" s="102"/>
      <c r="K620" s="87"/>
      <c r="L620" s="87"/>
      <c r="M620" s="87"/>
      <c r="N620" s="87"/>
      <c r="O620" s="87"/>
      <c r="P620" s="87"/>
      <c r="Q620" s="87"/>
    </row>
    <row r="621" spans="1:17" s="1" customFormat="1" ht="14.25">
      <c r="A621" s="87"/>
      <c r="B621" s="87"/>
      <c r="C621" s="87"/>
      <c r="D621" s="87"/>
      <c r="E621" s="87"/>
      <c r="F621" s="87"/>
      <c r="G621" s="102"/>
      <c r="K621" s="87"/>
      <c r="L621" s="87"/>
      <c r="M621" s="87"/>
      <c r="N621" s="87"/>
      <c r="O621" s="87"/>
      <c r="P621" s="87"/>
      <c r="Q621" s="87"/>
    </row>
    <row r="622" spans="1:17" s="1" customFormat="1" ht="14.25">
      <c r="A622" s="87"/>
      <c r="B622" s="87"/>
      <c r="C622" s="87"/>
      <c r="D622" s="87"/>
      <c r="E622" s="87"/>
      <c r="F622" s="87"/>
      <c r="G622" s="102"/>
      <c r="K622" s="87"/>
      <c r="L622" s="87"/>
      <c r="M622" s="87"/>
      <c r="N622" s="87"/>
      <c r="O622" s="87"/>
      <c r="P622" s="87"/>
      <c r="Q622" s="87"/>
    </row>
    <row r="623" spans="1:17" s="1" customFormat="1" ht="14.25">
      <c r="A623" s="87"/>
      <c r="B623" s="87"/>
      <c r="C623" s="87"/>
      <c r="D623" s="87"/>
      <c r="E623" s="87"/>
      <c r="F623" s="87"/>
      <c r="G623" s="102"/>
      <c r="K623" s="87"/>
      <c r="L623" s="87"/>
      <c r="M623" s="87"/>
      <c r="N623" s="87"/>
      <c r="O623" s="87"/>
      <c r="P623" s="87"/>
      <c r="Q623" s="87"/>
    </row>
    <row r="624" spans="1:17" s="1" customFormat="1" ht="14.25">
      <c r="A624" s="87"/>
      <c r="B624" s="87"/>
      <c r="C624" s="87"/>
      <c r="D624" s="87"/>
      <c r="E624" s="87"/>
      <c r="F624" s="87"/>
      <c r="G624" s="102"/>
      <c r="K624" s="87"/>
      <c r="L624" s="87"/>
      <c r="M624" s="87"/>
      <c r="N624" s="87"/>
      <c r="O624" s="87"/>
      <c r="P624" s="87"/>
      <c r="Q624" s="87"/>
    </row>
    <row r="625" spans="1:17" s="1" customFormat="1" ht="14.25">
      <c r="A625" s="87"/>
      <c r="B625" s="87"/>
      <c r="C625" s="87"/>
      <c r="D625" s="87"/>
      <c r="E625" s="87"/>
      <c r="F625" s="87"/>
      <c r="G625" s="102"/>
      <c r="K625" s="87"/>
      <c r="L625" s="87"/>
      <c r="M625" s="87"/>
      <c r="N625" s="87"/>
      <c r="O625" s="87"/>
      <c r="P625" s="87"/>
      <c r="Q625" s="87"/>
    </row>
    <row r="626" spans="1:17" s="1" customFormat="1" ht="14.25">
      <c r="A626" s="87"/>
      <c r="B626" s="87"/>
      <c r="C626" s="87"/>
      <c r="D626" s="87"/>
      <c r="E626" s="87"/>
      <c r="F626" s="87"/>
      <c r="G626" s="102"/>
      <c r="K626" s="87"/>
      <c r="L626" s="87"/>
      <c r="M626" s="87"/>
      <c r="N626" s="87"/>
      <c r="O626" s="87"/>
      <c r="P626" s="87"/>
      <c r="Q626" s="87"/>
    </row>
    <row r="627" spans="1:17" s="1" customFormat="1" ht="14.25">
      <c r="A627" s="87"/>
      <c r="B627" s="87"/>
      <c r="C627" s="87"/>
      <c r="D627" s="87"/>
      <c r="E627" s="87"/>
      <c r="F627" s="87"/>
      <c r="G627" s="102"/>
      <c r="K627" s="87"/>
      <c r="L627" s="87"/>
      <c r="M627" s="87"/>
      <c r="N627" s="87"/>
      <c r="O627" s="87"/>
      <c r="P627" s="87"/>
      <c r="Q627" s="87"/>
    </row>
    <row r="628" spans="1:17" s="1" customFormat="1" ht="14.25">
      <c r="A628" s="87"/>
      <c r="B628" s="87"/>
      <c r="C628" s="87"/>
      <c r="D628" s="87"/>
      <c r="E628" s="87"/>
      <c r="F628" s="87"/>
      <c r="G628" s="102"/>
      <c r="K628" s="87"/>
      <c r="L628" s="87"/>
      <c r="M628" s="87"/>
      <c r="N628" s="87"/>
      <c r="O628" s="87"/>
      <c r="P628" s="87"/>
      <c r="Q628" s="87"/>
    </row>
    <row r="629" spans="1:17" s="1" customFormat="1" ht="14.25">
      <c r="A629" s="87"/>
      <c r="B629" s="87"/>
      <c r="C629" s="87"/>
      <c r="D629" s="87"/>
      <c r="E629" s="87"/>
      <c r="F629" s="87"/>
      <c r="G629" s="102"/>
      <c r="K629" s="87"/>
      <c r="L629" s="87"/>
      <c r="M629" s="87"/>
      <c r="N629" s="87"/>
      <c r="O629" s="87"/>
      <c r="P629" s="87"/>
      <c r="Q629" s="87"/>
    </row>
    <row r="630" spans="1:17" s="1" customFormat="1" ht="14.25">
      <c r="A630" s="87"/>
      <c r="B630" s="87"/>
      <c r="C630" s="87"/>
      <c r="D630" s="87"/>
      <c r="E630" s="87"/>
      <c r="F630" s="87"/>
      <c r="G630" s="102"/>
      <c r="K630" s="87"/>
      <c r="L630" s="87"/>
      <c r="M630" s="87"/>
      <c r="N630" s="87"/>
      <c r="O630" s="87"/>
      <c r="P630" s="87"/>
      <c r="Q630" s="87"/>
    </row>
    <row r="631" spans="1:17" s="1" customFormat="1" ht="14.25">
      <c r="A631" s="87"/>
      <c r="B631" s="87"/>
      <c r="C631" s="87"/>
      <c r="D631" s="87"/>
      <c r="E631" s="87"/>
      <c r="F631" s="87"/>
      <c r="G631" s="102"/>
      <c r="K631" s="87"/>
      <c r="L631" s="87"/>
      <c r="M631" s="87"/>
      <c r="N631" s="87"/>
      <c r="O631" s="87"/>
      <c r="P631" s="87"/>
      <c r="Q631" s="87"/>
    </row>
    <row r="632" spans="1:17" s="1" customFormat="1" ht="14.25">
      <c r="A632" s="87"/>
      <c r="B632" s="87"/>
      <c r="C632" s="87"/>
      <c r="D632" s="87"/>
      <c r="E632" s="87"/>
      <c r="F632" s="87"/>
      <c r="G632" s="102"/>
      <c r="K632" s="87"/>
      <c r="L632" s="87"/>
      <c r="M632" s="87"/>
      <c r="N632" s="87"/>
      <c r="O632" s="87"/>
      <c r="P632" s="87"/>
      <c r="Q632" s="87"/>
    </row>
    <row r="633" spans="1:17" s="1" customFormat="1" ht="14.25">
      <c r="A633" s="87"/>
      <c r="B633" s="87"/>
      <c r="C633" s="87"/>
      <c r="D633" s="87"/>
      <c r="E633" s="87"/>
      <c r="F633" s="87"/>
      <c r="G633" s="102"/>
      <c r="K633" s="87"/>
      <c r="L633" s="87"/>
      <c r="M633" s="87"/>
      <c r="N633" s="87"/>
      <c r="O633" s="87"/>
      <c r="P633" s="87"/>
      <c r="Q633" s="87"/>
    </row>
    <row r="634" spans="1:17" s="1" customFormat="1" ht="14.25">
      <c r="A634" s="87"/>
      <c r="B634" s="87"/>
      <c r="C634" s="87"/>
      <c r="D634" s="87"/>
      <c r="E634" s="87"/>
      <c r="F634" s="87"/>
      <c r="G634" s="102"/>
      <c r="K634" s="87"/>
      <c r="L634" s="87"/>
      <c r="M634" s="87"/>
      <c r="N634" s="87"/>
      <c r="O634" s="87"/>
      <c r="P634" s="87"/>
      <c r="Q634" s="87"/>
    </row>
    <row r="635" spans="1:17" s="1" customFormat="1" ht="14.25">
      <c r="A635" s="87"/>
      <c r="B635" s="87"/>
      <c r="C635" s="87"/>
      <c r="D635" s="87"/>
      <c r="E635" s="87"/>
      <c r="F635" s="87"/>
      <c r="G635" s="102"/>
      <c r="K635" s="87"/>
      <c r="L635" s="87"/>
      <c r="M635" s="87"/>
      <c r="N635" s="87"/>
      <c r="O635" s="87"/>
      <c r="P635" s="87"/>
      <c r="Q635" s="87"/>
    </row>
    <row r="636" spans="1:17" s="1" customFormat="1" ht="14.25">
      <c r="A636" s="87"/>
      <c r="B636" s="87"/>
      <c r="C636" s="87"/>
      <c r="D636" s="87"/>
      <c r="E636" s="87"/>
      <c r="F636" s="87"/>
      <c r="G636" s="102"/>
      <c r="K636" s="87"/>
      <c r="L636" s="87"/>
      <c r="M636" s="87"/>
      <c r="N636" s="87"/>
      <c r="O636" s="87"/>
      <c r="P636" s="87"/>
      <c r="Q636" s="87"/>
    </row>
    <row r="637" spans="1:17" s="1" customFormat="1" ht="14.25">
      <c r="A637" s="87"/>
      <c r="B637" s="87"/>
      <c r="C637" s="87"/>
      <c r="D637" s="87"/>
      <c r="E637" s="87"/>
      <c r="F637" s="87"/>
      <c r="G637" s="102"/>
      <c r="K637" s="87"/>
      <c r="L637" s="87"/>
      <c r="M637" s="87"/>
      <c r="N637" s="87"/>
      <c r="O637" s="87"/>
      <c r="P637" s="87"/>
      <c r="Q637" s="87"/>
    </row>
  </sheetData>
  <sheetProtection/>
  <mergeCells count="47">
    <mergeCell ref="A65:C65"/>
    <mergeCell ref="D65:G65"/>
    <mergeCell ref="H65:K65"/>
    <mergeCell ref="B66:C66"/>
    <mergeCell ref="D66:F66"/>
    <mergeCell ref="G66:G67"/>
    <mergeCell ref="H66:J66"/>
    <mergeCell ref="K66:K67"/>
    <mergeCell ref="D34:G34"/>
    <mergeCell ref="H34:K34"/>
    <mergeCell ref="B35:C35"/>
    <mergeCell ref="D35:F35"/>
    <mergeCell ref="G35:G36"/>
    <mergeCell ref="H35:J35"/>
    <mergeCell ref="K35:K36"/>
    <mergeCell ref="A2:C2"/>
    <mergeCell ref="D2:G2"/>
    <mergeCell ref="H2:K2"/>
    <mergeCell ref="L2:L4"/>
    <mergeCell ref="B3:C3"/>
    <mergeCell ref="D3:F3"/>
    <mergeCell ref="G3:G4"/>
    <mergeCell ref="H3:J3"/>
    <mergeCell ref="K3:K4"/>
    <mergeCell ref="A5:A10"/>
    <mergeCell ref="B10:C10"/>
    <mergeCell ref="A11:A16"/>
    <mergeCell ref="B16:C16"/>
    <mergeCell ref="A17:A22"/>
    <mergeCell ref="B22:C22"/>
    <mergeCell ref="A23:A33"/>
    <mergeCell ref="B33:C33"/>
    <mergeCell ref="A37:A40"/>
    <mergeCell ref="B40:C40"/>
    <mergeCell ref="A41:A50"/>
    <mergeCell ref="B50:C50"/>
    <mergeCell ref="A34:C34"/>
    <mergeCell ref="A1:J1"/>
    <mergeCell ref="A82:A85"/>
    <mergeCell ref="B85:C85"/>
    <mergeCell ref="A86:C86"/>
    <mergeCell ref="A51:A56"/>
    <mergeCell ref="B56:C56"/>
    <mergeCell ref="A57:A64"/>
    <mergeCell ref="B64:C64"/>
    <mergeCell ref="A68:A81"/>
    <mergeCell ref="B81:C81"/>
  </mergeCells>
  <printOptions horizontalCentered="1"/>
  <pageMargins left="0.4330708661417323" right="0.4330708661417323" top="0.5511811023622047" bottom="0.35433070866141736" header="0" footer="0.11811023622047245"/>
  <pageSetup fitToHeight="3" horizontalDpi="600" verticalDpi="600" orientation="landscape" paperSize="9" scale="85" r:id="rId1"/>
  <headerFooter alignWithMargins="0">
    <oddFooter>&amp;L&amp;"Arial,Obyčejné"&amp;9Rozpočet 2021&amp;R&amp;"Arial,Obyčejné"&amp;9&amp;D, &amp;T</oddFooter>
  </headerFooter>
  <rowBreaks count="2" manualBreakCount="2">
    <brk id="33" max="11" man="1"/>
    <brk id="64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513"/>
  <sheetViews>
    <sheetView view="pageBreakPreview" zoomScale="60" zoomScaleNormal="60"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" sqref="G2:I2"/>
    </sheetView>
  </sheetViews>
  <sheetFormatPr defaultColWidth="9.00390625" defaultRowHeight="12.75"/>
  <cols>
    <col min="1" max="1" width="18.25390625" style="87" customWidth="1"/>
    <col min="2" max="2" width="8.625" style="87" customWidth="1"/>
    <col min="3" max="3" width="52.625" style="87" customWidth="1"/>
    <col min="4" max="4" width="11.375" style="87" customWidth="1"/>
    <col min="5" max="5" width="10.75390625" style="87" customWidth="1"/>
    <col min="6" max="6" width="13.25390625" style="87" customWidth="1"/>
    <col min="7" max="7" width="11.375" style="87" customWidth="1"/>
    <col min="8" max="8" width="10.875" style="87" customWidth="1"/>
    <col min="9" max="9" width="12.625" style="87" customWidth="1"/>
    <col min="10" max="10" width="18.25390625" style="87" customWidth="1"/>
    <col min="11" max="11" width="8.75390625" style="87" customWidth="1"/>
    <col min="12" max="12" width="52.75390625" style="87" customWidth="1"/>
    <col min="13" max="18" width="11.375" style="87" customWidth="1"/>
    <col min="19" max="19" width="18.25390625" style="87" customWidth="1"/>
    <col min="20" max="20" width="8.75390625" style="87" customWidth="1"/>
    <col min="21" max="21" width="52.75390625" style="87" customWidth="1"/>
    <col min="22" max="23" width="11.25390625" style="87" customWidth="1"/>
    <col min="24" max="24" width="12.125" style="87" customWidth="1"/>
    <col min="25" max="26" width="11.25390625" style="87" customWidth="1"/>
    <col min="27" max="27" width="12.625" style="87" customWidth="1"/>
    <col min="28" max="16384" width="9.125" style="87" customWidth="1"/>
  </cols>
  <sheetData>
    <row r="1" spans="1:27" ht="69" customHeight="1" thickBot="1">
      <c r="A1" s="550" t="s">
        <v>483</v>
      </c>
      <c r="B1" s="550"/>
      <c r="C1" s="550"/>
      <c r="D1" s="550"/>
      <c r="E1" s="550"/>
      <c r="F1" s="550"/>
      <c r="G1" s="550"/>
      <c r="H1" s="550"/>
      <c r="I1" s="481" t="s">
        <v>447</v>
      </c>
      <c r="J1" s="709" t="s">
        <v>481</v>
      </c>
      <c r="K1" s="709"/>
      <c r="L1" s="709"/>
      <c r="M1" s="709"/>
      <c r="N1" s="709"/>
      <c r="O1" s="709"/>
      <c r="P1" s="709"/>
      <c r="Q1" s="709"/>
      <c r="R1" s="481" t="s">
        <v>448</v>
      </c>
      <c r="S1" s="709" t="s">
        <v>482</v>
      </c>
      <c r="T1" s="709"/>
      <c r="U1" s="709"/>
      <c r="V1" s="709"/>
      <c r="W1" s="709"/>
      <c r="X1" s="709"/>
      <c r="Y1" s="709"/>
      <c r="Z1" s="709"/>
      <c r="AA1" s="481" t="s">
        <v>480</v>
      </c>
    </row>
    <row r="2" spans="1:27" ht="24.75" customHeight="1">
      <c r="A2" s="520" t="s">
        <v>16</v>
      </c>
      <c r="B2" s="706" t="s">
        <v>347</v>
      </c>
      <c r="C2" s="706"/>
      <c r="D2" s="701" t="s">
        <v>348</v>
      </c>
      <c r="E2" s="702"/>
      <c r="F2" s="704"/>
      <c r="G2" s="701" t="s">
        <v>349</v>
      </c>
      <c r="H2" s="702"/>
      <c r="I2" s="703"/>
      <c r="J2" s="520" t="s">
        <v>16</v>
      </c>
      <c r="K2" s="706" t="s">
        <v>347</v>
      </c>
      <c r="L2" s="706"/>
      <c r="M2" s="701" t="s">
        <v>350</v>
      </c>
      <c r="N2" s="702"/>
      <c r="O2" s="704"/>
      <c r="P2" s="701" t="s">
        <v>351</v>
      </c>
      <c r="Q2" s="702"/>
      <c r="R2" s="703"/>
      <c r="S2" s="520" t="s">
        <v>16</v>
      </c>
      <c r="T2" s="706" t="s">
        <v>347</v>
      </c>
      <c r="U2" s="706"/>
      <c r="V2" s="701" t="s">
        <v>352</v>
      </c>
      <c r="W2" s="702"/>
      <c r="X2" s="704"/>
      <c r="Y2" s="701" t="s">
        <v>354</v>
      </c>
      <c r="Z2" s="702"/>
      <c r="AA2" s="703"/>
    </row>
    <row r="3" spans="1:27" ht="24.75" customHeight="1">
      <c r="A3" s="521"/>
      <c r="B3" s="207" t="s">
        <v>205</v>
      </c>
      <c r="C3" s="222" t="s">
        <v>17</v>
      </c>
      <c r="D3" s="205" t="s">
        <v>204</v>
      </c>
      <c r="E3" s="205" t="s">
        <v>353</v>
      </c>
      <c r="F3" s="205" t="s">
        <v>11</v>
      </c>
      <c r="G3" s="205" t="s">
        <v>204</v>
      </c>
      <c r="H3" s="205" t="s">
        <v>353</v>
      </c>
      <c r="I3" s="206" t="s">
        <v>11</v>
      </c>
      <c r="J3" s="521"/>
      <c r="K3" s="207" t="s">
        <v>205</v>
      </c>
      <c r="L3" s="222" t="s">
        <v>17</v>
      </c>
      <c r="M3" s="205" t="s">
        <v>204</v>
      </c>
      <c r="N3" s="205" t="s">
        <v>353</v>
      </c>
      <c r="O3" s="205" t="s">
        <v>11</v>
      </c>
      <c r="P3" s="205" t="s">
        <v>204</v>
      </c>
      <c r="Q3" s="205" t="s">
        <v>353</v>
      </c>
      <c r="R3" s="206" t="s">
        <v>11</v>
      </c>
      <c r="S3" s="521"/>
      <c r="T3" s="207" t="s">
        <v>205</v>
      </c>
      <c r="U3" s="222" t="s">
        <v>17</v>
      </c>
      <c r="V3" s="205" t="s">
        <v>204</v>
      </c>
      <c r="W3" s="205" t="s">
        <v>353</v>
      </c>
      <c r="X3" s="205" t="s">
        <v>11</v>
      </c>
      <c r="Y3" s="205" t="s">
        <v>204</v>
      </c>
      <c r="Z3" s="205" t="s">
        <v>353</v>
      </c>
      <c r="AA3" s="206" t="s">
        <v>11</v>
      </c>
    </row>
    <row r="4" spans="1:27" ht="18.75" customHeight="1">
      <c r="A4" s="532" t="s">
        <v>40</v>
      </c>
      <c r="B4" s="161" t="s">
        <v>246</v>
      </c>
      <c r="C4" s="139" t="s">
        <v>166</v>
      </c>
      <c r="D4" s="138">
        <f>'2.výdaje'!H5</f>
        <v>90</v>
      </c>
      <c r="E4" s="162"/>
      <c r="F4" s="11">
        <f>SUM(D4:E4)</f>
        <v>90</v>
      </c>
      <c r="G4" s="44">
        <v>90</v>
      </c>
      <c r="H4" s="44"/>
      <c r="I4" s="151">
        <f>SUM(G4:H4)</f>
        <v>90</v>
      </c>
      <c r="J4" s="532" t="s">
        <v>40</v>
      </c>
      <c r="K4" s="161" t="s">
        <v>246</v>
      </c>
      <c r="L4" s="139" t="s">
        <v>166</v>
      </c>
      <c r="M4" s="44">
        <v>90</v>
      </c>
      <c r="N4" s="44"/>
      <c r="O4" s="22">
        <f>SUM(M4:N4)</f>
        <v>90</v>
      </c>
      <c r="P4" s="44">
        <v>90</v>
      </c>
      <c r="Q4" s="44"/>
      <c r="R4" s="151">
        <f>SUM(P4:Q4)</f>
        <v>90</v>
      </c>
      <c r="S4" s="532" t="s">
        <v>40</v>
      </c>
      <c r="T4" s="161" t="s">
        <v>246</v>
      </c>
      <c r="U4" s="139" t="s">
        <v>166</v>
      </c>
      <c r="V4" s="44">
        <v>90</v>
      </c>
      <c r="W4" s="44"/>
      <c r="X4" s="22">
        <f>SUM(V4:W4)</f>
        <v>90</v>
      </c>
      <c r="Y4" s="44">
        <v>90</v>
      </c>
      <c r="Z4" s="44"/>
      <c r="AA4" s="151">
        <f>SUM(Y4:Z4)</f>
        <v>90</v>
      </c>
    </row>
    <row r="5" spans="1:27" ht="18.75" customHeight="1">
      <c r="A5" s="533"/>
      <c r="B5" s="71" t="s">
        <v>48</v>
      </c>
      <c r="C5" s="109" t="s">
        <v>299</v>
      </c>
      <c r="D5" s="133">
        <f>'2.výdaje'!H7</f>
        <v>245</v>
      </c>
      <c r="E5" s="44"/>
      <c r="F5" s="22">
        <f>SUM(D5:E5)</f>
        <v>245</v>
      </c>
      <c r="G5" s="44">
        <v>245</v>
      </c>
      <c r="H5" s="44"/>
      <c r="I5" s="151">
        <f>SUM(G5:H5)</f>
        <v>245</v>
      </c>
      <c r="J5" s="533"/>
      <c r="K5" s="71" t="s">
        <v>48</v>
      </c>
      <c r="L5" s="109" t="s">
        <v>299</v>
      </c>
      <c r="M5" s="133">
        <v>245</v>
      </c>
      <c r="N5" s="44"/>
      <c r="O5" s="22">
        <f>SUM(M5:N5)</f>
        <v>245</v>
      </c>
      <c r="P5" s="44">
        <v>245</v>
      </c>
      <c r="Q5" s="44"/>
      <c r="R5" s="151">
        <f>SUM(P5:Q5)</f>
        <v>245</v>
      </c>
      <c r="S5" s="533"/>
      <c r="T5" s="71" t="s">
        <v>48</v>
      </c>
      <c r="U5" s="109" t="s">
        <v>299</v>
      </c>
      <c r="V5" s="133">
        <v>245</v>
      </c>
      <c r="W5" s="44"/>
      <c r="X5" s="22">
        <f>SUM(V5:W5)</f>
        <v>245</v>
      </c>
      <c r="Y5" s="44">
        <v>245</v>
      </c>
      <c r="Z5" s="44"/>
      <c r="AA5" s="151">
        <f>SUM(Y5:Z5)</f>
        <v>245</v>
      </c>
    </row>
    <row r="6" spans="1:27" ht="18.75" customHeight="1">
      <c r="A6" s="533"/>
      <c r="B6" s="24" t="s">
        <v>59</v>
      </c>
      <c r="C6" s="201" t="s">
        <v>63</v>
      </c>
      <c r="D6" s="133">
        <f>'2.výdaje'!H8</f>
        <v>9793</v>
      </c>
      <c r="E6" s="44"/>
      <c r="F6" s="22">
        <f>SUM(D6:E6)</f>
        <v>9793</v>
      </c>
      <c r="G6" s="44">
        <v>9793</v>
      </c>
      <c r="H6" s="44"/>
      <c r="I6" s="151">
        <f>SUM(G6:H6)</f>
        <v>9793</v>
      </c>
      <c r="J6" s="533"/>
      <c r="K6" s="24" t="s">
        <v>59</v>
      </c>
      <c r="L6" s="201" t="s">
        <v>63</v>
      </c>
      <c r="M6" s="44">
        <v>9793</v>
      </c>
      <c r="N6" s="44"/>
      <c r="O6" s="22">
        <f>SUM(M6:N6)</f>
        <v>9793</v>
      </c>
      <c r="P6" s="44">
        <v>9793</v>
      </c>
      <c r="Q6" s="44"/>
      <c r="R6" s="151">
        <f>SUM(P6:Q6)</f>
        <v>9793</v>
      </c>
      <c r="S6" s="533"/>
      <c r="T6" s="24" t="s">
        <v>59</v>
      </c>
      <c r="U6" s="201" t="s">
        <v>63</v>
      </c>
      <c r="V6" s="44">
        <v>9793</v>
      </c>
      <c r="W6" s="44"/>
      <c r="X6" s="22">
        <f>SUM(V6:W6)</f>
        <v>9793</v>
      </c>
      <c r="Y6" s="44">
        <v>9793</v>
      </c>
      <c r="Z6" s="44"/>
      <c r="AA6" s="151">
        <f>SUM(Y6:Z6)</f>
        <v>9793</v>
      </c>
    </row>
    <row r="7" spans="1:27" ht="24" customHeight="1">
      <c r="A7" s="538"/>
      <c r="B7" s="539" t="s">
        <v>19</v>
      </c>
      <c r="C7" s="708"/>
      <c r="D7" s="166">
        <f>SUM(D4:D6)</f>
        <v>10128</v>
      </c>
      <c r="E7" s="167"/>
      <c r="F7" s="168">
        <f>SUM(D7:E7)</f>
        <v>10128</v>
      </c>
      <c r="G7" s="166">
        <f>SUM(G4:G6)</f>
        <v>10128</v>
      </c>
      <c r="H7" s="167"/>
      <c r="I7" s="169">
        <f>SUM(G7:H7)</f>
        <v>10128</v>
      </c>
      <c r="J7" s="538"/>
      <c r="K7" s="539" t="s">
        <v>19</v>
      </c>
      <c r="L7" s="708"/>
      <c r="M7" s="166">
        <f>SUM(M4:M6)</f>
        <v>10128</v>
      </c>
      <c r="N7" s="167"/>
      <c r="O7" s="168">
        <f>SUM(M7:N7)</f>
        <v>10128</v>
      </c>
      <c r="P7" s="166">
        <f>SUM(P4:P6)</f>
        <v>10128</v>
      </c>
      <c r="Q7" s="167"/>
      <c r="R7" s="169">
        <f>SUM(P7:Q7)</f>
        <v>10128</v>
      </c>
      <c r="S7" s="538"/>
      <c r="T7" s="539" t="s">
        <v>19</v>
      </c>
      <c r="U7" s="708"/>
      <c r="V7" s="166">
        <f>SUM(V4:V6)</f>
        <v>10128</v>
      </c>
      <c r="W7" s="167"/>
      <c r="X7" s="168">
        <f>SUM(V7:W7)</f>
        <v>10128</v>
      </c>
      <c r="Y7" s="166">
        <f>SUM(Y4:Y6)</f>
        <v>10128</v>
      </c>
      <c r="Z7" s="167"/>
      <c r="AA7" s="169">
        <f>SUM(Y7:Z7)</f>
        <v>10128</v>
      </c>
    </row>
    <row r="8" spans="1:27" ht="18" customHeight="1">
      <c r="A8" s="533" t="s">
        <v>97</v>
      </c>
      <c r="B8" s="53" t="s">
        <v>296</v>
      </c>
      <c r="C8" s="13" t="s">
        <v>295</v>
      </c>
      <c r="D8" s="133"/>
      <c r="E8" s="44">
        <f>'2.výdaje'!I13</f>
        <v>34960</v>
      </c>
      <c r="F8" s="22">
        <f>SUM(D8:E8)</f>
        <v>34960</v>
      </c>
      <c r="G8" s="44"/>
      <c r="H8" s="44">
        <v>45000</v>
      </c>
      <c r="I8" s="151">
        <f>SUM(G8:H8)</f>
        <v>45000</v>
      </c>
      <c r="J8" s="533" t="s">
        <v>97</v>
      </c>
      <c r="K8" s="53" t="s">
        <v>296</v>
      </c>
      <c r="L8" s="13" t="s">
        <v>295</v>
      </c>
      <c r="M8" s="133"/>
      <c r="N8" s="44">
        <v>65100</v>
      </c>
      <c r="O8" s="22">
        <f>SUM(M8:N8)</f>
        <v>65100</v>
      </c>
      <c r="P8" s="44"/>
      <c r="Q8" s="44">
        <v>50000</v>
      </c>
      <c r="R8" s="151">
        <f>SUM(P8:Q8)</f>
        <v>50000</v>
      </c>
      <c r="S8" s="533" t="s">
        <v>97</v>
      </c>
      <c r="T8" s="53" t="s">
        <v>296</v>
      </c>
      <c r="U8" s="13" t="s">
        <v>295</v>
      </c>
      <c r="V8" s="133"/>
      <c r="W8" s="44">
        <v>50000</v>
      </c>
      <c r="X8" s="22">
        <f>SUM(V8:W8)</f>
        <v>50000</v>
      </c>
      <c r="Y8" s="44"/>
      <c r="Z8" s="44">
        <v>30000</v>
      </c>
      <c r="AA8" s="151">
        <f>SUM(Y8:Z8)</f>
        <v>30000</v>
      </c>
    </row>
    <row r="9" spans="1:27" ht="15.75" customHeight="1" hidden="1">
      <c r="A9" s="541"/>
      <c r="B9" s="30" t="s">
        <v>64</v>
      </c>
      <c r="C9" s="13" t="s">
        <v>63</v>
      </c>
      <c r="D9" s="133"/>
      <c r="E9" s="44"/>
      <c r="F9" s="22"/>
      <c r="G9" s="44"/>
      <c r="H9" s="44"/>
      <c r="I9" s="151"/>
      <c r="J9" s="541"/>
      <c r="K9" s="30" t="s">
        <v>64</v>
      </c>
      <c r="L9" s="13" t="s">
        <v>63</v>
      </c>
      <c r="M9" s="133"/>
      <c r="N9" s="44"/>
      <c r="O9" s="22"/>
      <c r="P9" s="44"/>
      <c r="Q9" s="44"/>
      <c r="R9" s="151"/>
      <c r="S9" s="541"/>
      <c r="T9" s="30" t="s">
        <v>64</v>
      </c>
      <c r="U9" s="13" t="s">
        <v>63</v>
      </c>
      <c r="V9" s="133"/>
      <c r="W9" s="44"/>
      <c r="X9" s="22"/>
      <c r="Y9" s="44"/>
      <c r="Z9" s="44"/>
      <c r="AA9" s="151"/>
    </row>
    <row r="10" spans="1:27" ht="18" customHeight="1">
      <c r="A10" s="541"/>
      <c r="B10" s="30" t="s">
        <v>14</v>
      </c>
      <c r="C10" s="170" t="s">
        <v>62</v>
      </c>
      <c r="D10" s="164">
        <f>'2.výdaje'!H14+'2.výdaje'!J14</f>
        <v>95443.68</v>
      </c>
      <c r="E10" s="165">
        <f>'2.výdaje'!I14</f>
        <v>16287.18</v>
      </c>
      <c r="F10" s="22">
        <f aca="true" t="shared" si="0" ref="F10:F17">SUM(D10:E10)</f>
        <v>111730.85999999999</v>
      </c>
      <c r="G10" s="44">
        <f>99533+650</f>
        <v>100183</v>
      </c>
      <c r="H10" s="44">
        <v>4000</v>
      </c>
      <c r="I10" s="151">
        <f>SUM(G10:H10)</f>
        <v>104183</v>
      </c>
      <c r="J10" s="541"/>
      <c r="K10" s="30" t="s">
        <v>14</v>
      </c>
      <c r="L10" s="170" t="s">
        <v>62</v>
      </c>
      <c r="M10" s="133">
        <f>104510+650</f>
        <v>105160</v>
      </c>
      <c r="N10" s="44"/>
      <c r="O10" s="22">
        <f aca="true" t="shared" si="1" ref="O10:O17">SUM(M10:N10)</f>
        <v>105160</v>
      </c>
      <c r="P10" s="44">
        <f>109735+650</f>
        <v>110385</v>
      </c>
      <c r="Q10" s="44"/>
      <c r="R10" s="151">
        <f aca="true" t="shared" si="2" ref="R10:R17">SUM(P10:Q10)</f>
        <v>110385</v>
      </c>
      <c r="S10" s="541"/>
      <c r="T10" s="30" t="s">
        <v>14</v>
      </c>
      <c r="U10" s="170" t="s">
        <v>62</v>
      </c>
      <c r="V10" s="44">
        <f>115222+650</f>
        <v>115872</v>
      </c>
      <c r="W10" s="44"/>
      <c r="X10" s="22">
        <f aca="true" t="shared" si="3" ref="X10:X17">SUM(V10:W10)</f>
        <v>115872</v>
      </c>
      <c r="Y10" s="44">
        <f>120983+650</f>
        <v>121633</v>
      </c>
      <c r="Z10" s="44"/>
      <c r="AA10" s="151">
        <f aca="true" t="shared" si="4" ref="AA10:AA17">SUM(Y10:Z10)</f>
        <v>121633</v>
      </c>
    </row>
    <row r="11" spans="1:27" ht="18.75" customHeight="1">
      <c r="A11" s="541"/>
      <c r="B11" s="30" t="s">
        <v>14</v>
      </c>
      <c r="C11" s="13" t="s">
        <v>86</v>
      </c>
      <c r="D11" s="133"/>
      <c r="E11" s="44">
        <f>'2.výdaje'!I15</f>
        <v>6000</v>
      </c>
      <c r="F11" s="22">
        <f t="shared" si="0"/>
        <v>6000</v>
      </c>
      <c r="G11" s="44"/>
      <c r="H11" s="44">
        <v>10000</v>
      </c>
      <c r="I11" s="151">
        <f>SUM(G11:H11)</f>
        <v>10000</v>
      </c>
      <c r="J11" s="541"/>
      <c r="K11" s="30" t="s">
        <v>14</v>
      </c>
      <c r="L11" s="13" t="s">
        <v>86</v>
      </c>
      <c r="M11" s="133"/>
      <c r="N11" s="44">
        <v>10000</v>
      </c>
      <c r="O11" s="22">
        <f t="shared" si="1"/>
        <v>10000</v>
      </c>
      <c r="P11" s="44"/>
      <c r="Q11" s="44">
        <v>10000</v>
      </c>
      <c r="R11" s="151">
        <f t="shared" si="2"/>
        <v>10000</v>
      </c>
      <c r="S11" s="541"/>
      <c r="T11" s="30" t="s">
        <v>14</v>
      </c>
      <c r="U11" s="13" t="s">
        <v>86</v>
      </c>
      <c r="V11" s="133"/>
      <c r="W11" s="44">
        <v>10000</v>
      </c>
      <c r="X11" s="22">
        <f t="shared" si="3"/>
        <v>10000</v>
      </c>
      <c r="Y11" s="44"/>
      <c r="Z11" s="44">
        <v>10000</v>
      </c>
      <c r="AA11" s="151">
        <f t="shared" si="4"/>
        <v>10000</v>
      </c>
    </row>
    <row r="12" spans="1:27" ht="24" customHeight="1">
      <c r="A12" s="542"/>
      <c r="B12" s="536" t="s">
        <v>19</v>
      </c>
      <c r="C12" s="705"/>
      <c r="D12" s="166">
        <f>SUM(D8:D11)</f>
        <v>95443.68</v>
      </c>
      <c r="E12" s="167">
        <f>SUM(E8:E11)</f>
        <v>57247.18</v>
      </c>
      <c r="F12" s="168">
        <f t="shared" si="0"/>
        <v>152690.86</v>
      </c>
      <c r="G12" s="167">
        <f>SUM(G8:G11)</f>
        <v>100183</v>
      </c>
      <c r="H12" s="167">
        <f>SUM(H8:H11)</f>
        <v>59000</v>
      </c>
      <c r="I12" s="169">
        <f>SUM(I8:I11)</f>
        <v>159183</v>
      </c>
      <c r="J12" s="542"/>
      <c r="K12" s="536" t="s">
        <v>19</v>
      </c>
      <c r="L12" s="705"/>
      <c r="M12" s="166">
        <f>SUM(M8:M11)</f>
        <v>105160</v>
      </c>
      <c r="N12" s="167">
        <f>SUM(N8:N11)</f>
        <v>75100</v>
      </c>
      <c r="O12" s="168">
        <f t="shared" si="1"/>
        <v>180260</v>
      </c>
      <c r="P12" s="166">
        <f>SUM(P8:P11)</f>
        <v>110385</v>
      </c>
      <c r="Q12" s="167">
        <f>SUM(Q8:Q11)</f>
        <v>60000</v>
      </c>
      <c r="R12" s="169">
        <f t="shared" si="2"/>
        <v>170385</v>
      </c>
      <c r="S12" s="542"/>
      <c r="T12" s="536" t="s">
        <v>19</v>
      </c>
      <c r="U12" s="705"/>
      <c r="V12" s="166">
        <f>SUM(V8:V11)</f>
        <v>115872</v>
      </c>
      <c r="W12" s="167">
        <f>SUM(W8:W11)</f>
        <v>60000</v>
      </c>
      <c r="X12" s="168">
        <f t="shared" si="3"/>
        <v>175872</v>
      </c>
      <c r="Y12" s="166">
        <f>SUM(Y8:Y11)</f>
        <v>121633</v>
      </c>
      <c r="Z12" s="167">
        <f>SUM(Z8:Z11)</f>
        <v>40000</v>
      </c>
      <c r="AA12" s="169">
        <f t="shared" si="4"/>
        <v>161633</v>
      </c>
    </row>
    <row r="13" spans="1:27" ht="18.75" customHeight="1">
      <c r="A13" s="532" t="s">
        <v>18</v>
      </c>
      <c r="B13" s="30" t="s">
        <v>65</v>
      </c>
      <c r="C13" s="171" t="s">
        <v>63</v>
      </c>
      <c r="D13" s="133">
        <f>'2.výdaje'!H18</f>
        <v>5596</v>
      </c>
      <c r="E13" s="44"/>
      <c r="F13" s="22">
        <f t="shared" si="0"/>
        <v>5596</v>
      </c>
      <c r="G13" s="44">
        <v>5596</v>
      </c>
      <c r="H13" s="44"/>
      <c r="I13" s="151">
        <f>SUM(G13:H13)</f>
        <v>5596</v>
      </c>
      <c r="J13" s="532" t="s">
        <v>18</v>
      </c>
      <c r="K13" s="30" t="s">
        <v>65</v>
      </c>
      <c r="L13" s="171" t="s">
        <v>63</v>
      </c>
      <c r="M13" s="44">
        <v>5596</v>
      </c>
      <c r="N13" s="44"/>
      <c r="O13" s="22">
        <f t="shared" si="1"/>
        <v>5596</v>
      </c>
      <c r="P13" s="44">
        <v>5596</v>
      </c>
      <c r="Q13" s="44"/>
      <c r="R13" s="151">
        <f t="shared" si="2"/>
        <v>5596</v>
      </c>
      <c r="S13" s="532" t="s">
        <v>18</v>
      </c>
      <c r="T13" s="30" t="s">
        <v>65</v>
      </c>
      <c r="U13" s="171" t="s">
        <v>63</v>
      </c>
      <c r="V13" s="44">
        <v>5596</v>
      </c>
      <c r="W13" s="44"/>
      <c r="X13" s="22">
        <f t="shared" si="3"/>
        <v>5596</v>
      </c>
      <c r="Y13" s="44">
        <v>5596</v>
      </c>
      <c r="Z13" s="44"/>
      <c r="AA13" s="151">
        <f t="shared" si="4"/>
        <v>5596</v>
      </c>
    </row>
    <row r="14" spans="1:27" ht="18.75" customHeight="1">
      <c r="A14" s="533"/>
      <c r="B14" s="30" t="s">
        <v>303</v>
      </c>
      <c r="C14" s="13" t="s">
        <v>295</v>
      </c>
      <c r="D14" s="133"/>
      <c r="E14" s="44">
        <f>'2.výdaje'!I19</f>
        <v>650</v>
      </c>
      <c r="F14" s="22">
        <f t="shared" si="0"/>
        <v>650</v>
      </c>
      <c r="G14" s="44"/>
      <c r="H14" s="44">
        <v>8000</v>
      </c>
      <c r="I14" s="151">
        <f>SUM(G14:H14)</f>
        <v>8000</v>
      </c>
      <c r="J14" s="533"/>
      <c r="K14" s="30" t="s">
        <v>303</v>
      </c>
      <c r="L14" s="13" t="s">
        <v>295</v>
      </c>
      <c r="M14" s="133"/>
      <c r="N14" s="44">
        <v>10000</v>
      </c>
      <c r="O14" s="22">
        <f t="shared" si="1"/>
        <v>10000</v>
      </c>
      <c r="P14" s="44"/>
      <c r="Q14" s="44">
        <v>10000</v>
      </c>
      <c r="R14" s="151">
        <f t="shared" si="2"/>
        <v>10000</v>
      </c>
      <c r="S14" s="533"/>
      <c r="T14" s="30" t="s">
        <v>303</v>
      </c>
      <c r="U14" s="13" t="s">
        <v>295</v>
      </c>
      <c r="V14" s="133"/>
      <c r="W14" s="44">
        <v>2000</v>
      </c>
      <c r="X14" s="22">
        <f t="shared" si="3"/>
        <v>2000</v>
      </c>
      <c r="Y14" s="44"/>
      <c r="Z14" s="44">
        <v>2000</v>
      </c>
      <c r="AA14" s="151">
        <f t="shared" si="4"/>
        <v>2000</v>
      </c>
    </row>
    <row r="15" spans="1:27" ht="18.75" customHeight="1">
      <c r="A15" s="533"/>
      <c r="B15" s="30" t="s">
        <v>319</v>
      </c>
      <c r="C15" s="13" t="s">
        <v>320</v>
      </c>
      <c r="D15" s="133">
        <f>'2.výdaje'!H20</f>
        <v>95</v>
      </c>
      <c r="E15" s="44"/>
      <c r="F15" s="22">
        <f t="shared" si="0"/>
        <v>95</v>
      </c>
      <c r="G15" s="44">
        <v>95</v>
      </c>
      <c r="H15" s="44"/>
      <c r="I15" s="151">
        <f>SUM(G15:H15)</f>
        <v>95</v>
      </c>
      <c r="J15" s="533"/>
      <c r="K15" s="30" t="s">
        <v>319</v>
      </c>
      <c r="L15" s="13" t="s">
        <v>320</v>
      </c>
      <c r="M15" s="44">
        <v>95</v>
      </c>
      <c r="N15" s="44"/>
      <c r="O15" s="22">
        <f t="shared" si="1"/>
        <v>95</v>
      </c>
      <c r="P15" s="44">
        <v>95</v>
      </c>
      <c r="Q15" s="44"/>
      <c r="R15" s="151">
        <f t="shared" si="2"/>
        <v>95</v>
      </c>
      <c r="S15" s="533"/>
      <c r="T15" s="30" t="s">
        <v>319</v>
      </c>
      <c r="U15" s="13" t="s">
        <v>320</v>
      </c>
      <c r="V15" s="44">
        <v>95</v>
      </c>
      <c r="W15" s="44"/>
      <c r="X15" s="22">
        <f t="shared" si="3"/>
        <v>95</v>
      </c>
      <c r="Y15" s="44">
        <v>95</v>
      </c>
      <c r="Z15" s="44"/>
      <c r="AA15" s="151">
        <f t="shared" si="4"/>
        <v>95</v>
      </c>
    </row>
    <row r="16" spans="1:27" ht="18" customHeight="1">
      <c r="A16" s="534"/>
      <c r="B16" s="35" t="s">
        <v>15</v>
      </c>
      <c r="C16" s="172" t="s">
        <v>62</v>
      </c>
      <c r="D16" s="164">
        <f>'2.výdaje'!H21</f>
        <v>15878.8</v>
      </c>
      <c r="E16" s="165">
        <f>'2.výdaje'!I21</f>
        <v>683.45</v>
      </c>
      <c r="F16" s="22">
        <f t="shared" si="0"/>
        <v>16562.25</v>
      </c>
      <c r="G16" s="44">
        <v>11770</v>
      </c>
      <c r="H16" s="44"/>
      <c r="I16" s="151">
        <f>SUM(G16:H16)</f>
        <v>11770</v>
      </c>
      <c r="J16" s="534"/>
      <c r="K16" s="35" t="s">
        <v>15</v>
      </c>
      <c r="L16" s="172" t="s">
        <v>62</v>
      </c>
      <c r="M16" s="133">
        <v>11790</v>
      </c>
      <c r="N16" s="44"/>
      <c r="O16" s="22">
        <f t="shared" si="1"/>
        <v>11790</v>
      </c>
      <c r="P16" s="44">
        <v>11810</v>
      </c>
      <c r="Q16" s="44"/>
      <c r="R16" s="151">
        <f t="shared" si="2"/>
        <v>11810</v>
      </c>
      <c r="S16" s="534"/>
      <c r="T16" s="35" t="s">
        <v>15</v>
      </c>
      <c r="U16" s="172" t="s">
        <v>62</v>
      </c>
      <c r="V16" s="133">
        <v>11830</v>
      </c>
      <c r="W16" s="44"/>
      <c r="X16" s="22">
        <f t="shared" si="3"/>
        <v>11830</v>
      </c>
      <c r="Y16" s="44">
        <v>11850</v>
      </c>
      <c r="Z16" s="44"/>
      <c r="AA16" s="151">
        <f t="shared" si="4"/>
        <v>11850</v>
      </c>
    </row>
    <row r="17" spans="1:27" ht="24" customHeight="1">
      <c r="A17" s="535"/>
      <c r="B17" s="536" t="s">
        <v>19</v>
      </c>
      <c r="C17" s="636"/>
      <c r="D17" s="166">
        <f>SUM(D13:D16)</f>
        <v>21569.8</v>
      </c>
      <c r="E17" s="167">
        <f>SUM(E13:E16)</f>
        <v>1333.45</v>
      </c>
      <c r="F17" s="168">
        <f t="shared" si="0"/>
        <v>22903.25</v>
      </c>
      <c r="G17" s="166">
        <f>SUM(G13:G16)</f>
        <v>17461</v>
      </c>
      <c r="H17" s="167">
        <f>SUM(H13:H16)</f>
        <v>8000</v>
      </c>
      <c r="I17" s="169">
        <f>SUM(G17:H17)</f>
        <v>25461</v>
      </c>
      <c r="J17" s="535"/>
      <c r="K17" s="536" t="s">
        <v>19</v>
      </c>
      <c r="L17" s="636"/>
      <c r="M17" s="166">
        <f>SUM(M13:M16)</f>
        <v>17481</v>
      </c>
      <c r="N17" s="167"/>
      <c r="O17" s="168">
        <f t="shared" si="1"/>
        <v>17481</v>
      </c>
      <c r="P17" s="166">
        <f>SUM(P13:P16)</f>
        <v>17501</v>
      </c>
      <c r="Q17" s="167"/>
      <c r="R17" s="169">
        <f t="shared" si="2"/>
        <v>17501</v>
      </c>
      <c r="S17" s="535"/>
      <c r="T17" s="536" t="s">
        <v>19</v>
      </c>
      <c r="U17" s="636"/>
      <c r="V17" s="166">
        <f>SUM(V13:V16)</f>
        <v>17521</v>
      </c>
      <c r="W17" s="167"/>
      <c r="X17" s="168">
        <f t="shared" si="3"/>
        <v>17521</v>
      </c>
      <c r="Y17" s="166">
        <f>SUM(Y13:Y16)</f>
        <v>17541</v>
      </c>
      <c r="Z17" s="167"/>
      <c r="AA17" s="169">
        <f t="shared" si="4"/>
        <v>17541</v>
      </c>
    </row>
    <row r="18" spans="1:27" ht="18.75" customHeight="1" hidden="1">
      <c r="A18" s="533" t="s">
        <v>68</v>
      </c>
      <c r="B18" s="45" t="s">
        <v>69</v>
      </c>
      <c r="C18" s="173" t="s">
        <v>74</v>
      </c>
      <c r="D18" s="133"/>
      <c r="E18" s="44"/>
      <c r="F18" s="22"/>
      <c r="G18" s="44"/>
      <c r="H18" s="44"/>
      <c r="I18" s="151"/>
      <c r="J18" s="533" t="s">
        <v>68</v>
      </c>
      <c r="K18" s="45" t="s">
        <v>69</v>
      </c>
      <c r="L18" s="173" t="s">
        <v>74</v>
      </c>
      <c r="M18" s="133"/>
      <c r="N18" s="44"/>
      <c r="O18" s="22"/>
      <c r="P18" s="44"/>
      <c r="Q18" s="44"/>
      <c r="R18" s="151"/>
      <c r="S18" s="533" t="s">
        <v>68</v>
      </c>
      <c r="T18" s="45" t="s">
        <v>69</v>
      </c>
      <c r="U18" s="173" t="s">
        <v>74</v>
      </c>
      <c r="V18" s="133"/>
      <c r="W18" s="44"/>
      <c r="X18" s="22"/>
      <c r="Y18" s="44"/>
      <c r="Z18" s="44"/>
      <c r="AA18" s="151"/>
    </row>
    <row r="19" spans="1:27" ht="18.75" customHeight="1">
      <c r="A19" s="533"/>
      <c r="B19" s="45" t="s">
        <v>302</v>
      </c>
      <c r="C19" s="13" t="s">
        <v>295</v>
      </c>
      <c r="D19" s="133">
        <f>'2.výdaje'!H27</f>
        <v>1538.8</v>
      </c>
      <c r="E19" s="44">
        <f>'2.výdaje'!I27</f>
        <v>83365</v>
      </c>
      <c r="F19" s="22">
        <f>SUM(D19:E19)</f>
        <v>84903.8</v>
      </c>
      <c r="G19" s="44"/>
      <c r="H19" s="44">
        <v>131900</v>
      </c>
      <c r="I19" s="151">
        <f>SUM(G19:H19)</f>
        <v>131900</v>
      </c>
      <c r="J19" s="533"/>
      <c r="K19" s="45" t="s">
        <v>302</v>
      </c>
      <c r="L19" s="13" t="s">
        <v>295</v>
      </c>
      <c r="M19" s="133"/>
      <c r="N19" s="44">
        <v>152200</v>
      </c>
      <c r="O19" s="22">
        <f>SUM(M19:N19)</f>
        <v>152200</v>
      </c>
      <c r="P19" s="44"/>
      <c r="Q19" s="44">
        <v>103100</v>
      </c>
      <c r="R19" s="151">
        <f>SUM(P19:Q19)</f>
        <v>103100</v>
      </c>
      <c r="S19" s="533"/>
      <c r="T19" s="45" t="s">
        <v>302</v>
      </c>
      <c r="U19" s="13" t="s">
        <v>295</v>
      </c>
      <c r="V19" s="133"/>
      <c r="W19" s="44">
        <v>103700</v>
      </c>
      <c r="X19" s="22">
        <f>SUM(V19:W19)</f>
        <v>103700</v>
      </c>
      <c r="Y19" s="44"/>
      <c r="Z19" s="44">
        <v>121000</v>
      </c>
      <c r="AA19" s="151">
        <f>SUM(Y19:Z19)</f>
        <v>121000</v>
      </c>
    </row>
    <row r="20" spans="1:27" ht="18.75" customHeight="1" hidden="1">
      <c r="A20" s="533"/>
      <c r="B20" s="45" t="s">
        <v>82</v>
      </c>
      <c r="C20" s="13" t="s">
        <v>80</v>
      </c>
      <c r="D20" s="133"/>
      <c r="E20" s="44"/>
      <c r="F20" s="22"/>
      <c r="G20" s="44"/>
      <c r="H20" s="44"/>
      <c r="I20" s="151"/>
      <c r="J20" s="533"/>
      <c r="K20" s="45" t="s">
        <v>82</v>
      </c>
      <c r="L20" s="13" t="s">
        <v>80</v>
      </c>
      <c r="M20" s="133"/>
      <c r="N20" s="44"/>
      <c r="O20" s="22"/>
      <c r="P20" s="44"/>
      <c r="Q20" s="44"/>
      <c r="R20" s="151"/>
      <c r="S20" s="533"/>
      <c r="T20" s="45" t="s">
        <v>82</v>
      </c>
      <c r="U20" s="13" t="s">
        <v>80</v>
      </c>
      <c r="V20" s="133"/>
      <c r="W20" s="44"/>
      <c r="X20" s="22"/>
      <c r="Y20" s="44"/>
      <c r="Z20" s="44"/>
      <c r="AA20" s="151"/>
    </row>
    <row r="21" spans="1:27" ht="18.75" customHeight="1" hidden="1">
      <c r="A21" s="533"/>
      <c r="B21" s="45" t="s">
        <v>83</v>
      </c>
      <c r="C21" s="13" t="s">
        <v>165</v>
      </c>
      <c r="D21" s="133"/>
      <c r="E21" s="44"/>
      <c r="F21" s="22"/>
      <c r="G21" s="44"/>
      <c r="H21" s="44"/>
      <c r="I21" s="151"/>
      <c r="J21" s="533"/>
      <c r="K21" s="45" t="s">
        <v>83</v>
      </c>
      <c r="L21" s="13" t="s">
        <v>165</v>
      </c>
      <c r="M21" s="133"/>
      <c r="N21" s="44"/>
      <c r="O21" s="22"/>
      <c r="P21" s="44"/>
      <c r="Q21" s="44"/>
      <c r="R21" s="151"/>
      <c r="S21" s="533"/>
      <c r="T21" s="45" t="s">
        <v>83</v>
      </c>
      <c r="U21" s="13" t="s">
        <v>165</v>
      </c>
      <c r="V21" s="133"/>
      <c r="W21" s="44"/>
      <c r="X21" s="22"/>
      <c r="Y21" s="44"/>
      <c r="Z21" s="44"/>
      <c r="AA21" s="151"/>
    </row>
    <row r="22" spans="1:27" ht="18.75" customHeight="1">
      <c r="A22" s="533"/>
      <c r="B22" s="45" t="s">
        <v>309</v>
      </c>
      <c r="C22" s="184" t="s">
        <v>307</v>
      </c>
      <c r="D22" s="133">
        <f>'2.výdaje'!H29+'2.výdaje'!J29</f>
        <v>11870</v>
      </c>
      <c r="E22" s="44"/>
      <c r="F22" s="22">
        <f aca="true" t="shared" si="5" ref="F22:F38">SUM(D22:E22)</f>
        <v>11870</v>
      </c>
      <c r="G22" s="44">
        <v>16000</v>
      </c>
      <c r="H22" s="44"/>
      <c r="I22" s="151">
        <f aca="true" t="shared" si="6" ref="I22:I38">SUM(G22:H22)</f>
        <v>16000</v>
      </c>
      <c r="J22" s="533"/>
      <c r="K22" s="45" t="s">
        <v>309</v>
      </c>
      <c r="L22" s="184" t="s">
        <v>307</v>
      </c>
      <c r="M22" s="133">
        <v>16000</v>
      </c>
      <c r="N22" s="44"/>
      <c r="O22" s="22">
        <f aca="true" t="shared" si="7" ref="O22:O38">SUM(M22:N22)</f>
        <v>16000</v>
      </c>
      <c r="P22" s="44">
        <v>16000</v>
      </c>
      <c r="Q22" s="44"/>
      <c r="R22" s="151">
        <f aca="true" t="shared" si="8" ref="R22:R38">SUM(P22:Q22)</f>
        <v>16000</v>
      </c>
      <c r="S22" s="533"/>
      <c r="T22" s="45" t="s">
        <v>309</v>
      </c>
      <c r="U22" s="184" t="s">
        <v>307</v>
      </c>
      <c r="V22" s="133">
        <v>16000</v>
      </c>
      <c r="W22" s="44"/>
      <c r="X22" s="22">
        <f aca="true" t="shared" si="9" ref="X22:X38">SUM(V22:W22)</f>
        <v>16000</v>
      </c>
      <c r="Y22" s="44">
        <v>16000</v>
      </c>
      <c r="Z22" s="44"/>
      <c r="AA22" s="151">
        <f aca="true" t="shared" si="10" ref="AA22:AA38">SUM(Y22:Z22)</f>
        <v>16000</v>
      </c>
    </row>
    <row r="23" spans="1:27" ht="18.75" customHeight="1">
      <c r="A23" s="534"/>
      <c r="B23" s="48" t="s">
        <v>72</v>
      </c>
      <c r="C23" s="174" t="s">
        <v>77</v>
      </c>
      <c r="D23" s="133">
        <f>'2.výdaje'!H31+'2.výdaje'!J31</f>
        <v>153915.1</v>
      </c>
      <c r="E23" s="44">
        <f>'2.výdaje'!I31</f>
        <v>2800</v>
      </c>
      <c r="F23" s="22">
        <f t="shared" si="5"/>
        <v>156715.1</v>
      </c>
      <c r="G23" s="44">
        <f>169000+1800</f>
        <v>170800</v>
      </c>
      <c r="H23" s="44">
        <v>2800</v>
      </c>
      <c r="I23" s="151">
        <f t="shared" si="6"/>
        <v>173600</v>
      </c>
      <c r="J23" s="534"/>
      <c r="K23" s="48" t="s">
        <v>72</v>
      </c>
      <c r="L23" s="174" t="s">
        <v>77</v>
      </c>
      <c r="M23" s="133">
        <f>174000+1800</f>
        <v>175800</v>
      </c>
      <c r="N23" s="44">
        <v>2800</v>
      </c>
      <c r="O23" s="22">
        <f t="shared" si="7"/>
        <v>178600</v>
      </c>
      <c r="P23" s="44">
        <v>181800</v>
      </c>
      <c r="Q23" s="44">
        <v>2800</v>
      </c>
      <c r="R23" s="151">
        <f t="shared" si="8"/>
        <v>184600</v>
      </c>
      <c r="S23" s="534"/>
      <c r="T23" s="48" t="s">
        <v>72</v>
      </c>
      <c r="U23" s="174" t="s">
        <v>77</v>
      </c>
      <c r="V23" s="133">
        <v>185800</v>
      </c>
      <c r="W23" s="44">
        <v>2800</v>
      </c>
      <c r="X23" s="22">
        <f t="shared" si="9"/>
        <v>188600</v>
      </c>
      <c r="Y23" s="44">
        <v>200800</v>
      </c>
      <c r="Z23" s="44">
        <v>2800</v>
      </c>
      <c r="AA23" s="151">
        <f t="shared" si="10"/>
        <v>203600</v>
      </c>
    </row>
    <row r="24" spans="1:27" ht="18" customHeight="1">
      <c r="A24" s="534"/>
      <c r="B24" s="35" t="s">
        <v>73</v>
      </c>
      <c r="C24" s="172" t="s">
        <v>62</v>
      </c>
      <c r="D24" s="164"/>
      <c r="E24" s="165">
        <f>'2.výdaje'!I32</f>
        <v>2093</v>
      </c>
      <c r="F24" s="22">
        <f t="shared" si="5"/>
        <v>2093</v>
      </c>
      <c r="G24" s="44"/>
      <c r="H24" s="44"/>
      <c r="I24" s="151">
        <f t="shared" si="6"/>
        <v>0</v>
      </c>
      <c r="J24" s="534"/>
      <c r="K24" s="35" t="s">
        <v>73</v>
      </c>
      <c r="L24" s="172" t="s">
        <v>62</v>
      </c>
      <c r="M24" s="133"/>
      <c r="N24" s="44"/>
      <c r="O24" s="22">
        <f t="shared" si="7"/>
        <v>0</v>
      </c>
      <c r="P24" s="44"/>
      <c r="Q24" s="44"/>
      <c r="R24" s="151">
        <f t="shared" si="8"/>
        <v>0</v>
      </c>
      <c r="S24" s="534"/>
      <c r="T24" s="35" t="s">
        <v>73</v>
      </c>
      <c r="U24" s="172" t="s">
        <v>62</v>
      </c>
      <c r="V24" s="133"/>
      <c r="W24" s="44"/>
      <c r="X24" s="22">
        <f t="shared" si="9"/>
        <v>0</v>
      </c>
      <c r="Y24" s="44"/>
      <c r="Z24" s="44"/>
      <c r="AA24" s="151">
        <f t="shared" si="10"/>
        <v>0</v>
      </c>
    </row>
    <row r="25" spans="1:27" ht="24" customHeight="1">
      <c r="A25" s="535"/>
      <c r="B25" s="536" t="s">
        <v>19</v>
      </c>
      <c r="C25" s="636"/>
      <c r="D25" s="166">
        <f>SUM(D19:D24)</f>
        <v>167323.9</v>
      </c>
      <c r="E25" s="167">
        <f>SUM(E19:E24)</f>
        <v>88258</v>
      </c>
      <c r="F25" s="168">
        <f t="shared" si="5"/>
        <v>255581.9</v>
      </c>
      <c r="G25" s="166">
        <f>SUM(G19:G24)</f>
        <v>186800</v>
      </c>
      <c r="H25" s="167">
        <f>SUM(H19:H24)</f>
        <v>134700</v>
      </c>
      <c r="I25" s="169">
        <f t="shared" si="6"/>
        <v>321500</v>
      </c>
      <c r="J25" s="535"/>
      <c r="K25" s="536" t="s">
        <v>19</v>
      </c>
      <c r="L25" s="636"/>
      <c r="M25" s="166">
        <f>SUM(M19:M24)</f>
        <v>191800</v>
      </c>
      <c r="N25" s="167">
        <f>SUM(N19:N24)</f>
        <v>155000</v>
      </c>
      <c r="O25" s="168">
        <f t="shared" si="7"/>
        <v>346800</v>
      </c>
      <c r="P25" s="166">
        <f>SUM(P19:P24)</f>
        <v>197800</v>
      </c>
      <c r="Q25" s="167">
        <f>SUM(Q19:Q24)</f>
        <v>105900</v>
      </c>
      <c r="R25" s="169">
        <f t="shared" si="8"/>
        <v>303700</v>
      </c>
      <c r="S25" s="535"/>
      <c r="T25" s="536" t="s">
        <v>19</v>
      </c>
      <c r="U25" s="636"/>
      <c r="V25" s="166">
        <f>SUM(V19:V24)</f>
        <v>201800</v>
      </c>
      <c r="W25" s="167">
        <f>SUM(W19:W24)</f>
        <v>106500</v>
      </c>
      <c r="X25" s="168">
        <f t="shared" si="9"/>
        <v>308300</v>
      </c>
      <c r="Y25" s="166">
        <f>SUM(Y19:Y24)</f>
        <v>216800</v>
      </c>
      <c r="Z25" s="167">
        <f>SUM(Z19:Z24)</f>
        <v>123800</v>
      </c>
      <c r="AA25" s="169">
        <f t="shared" si="10"/>
        <v>340600</v>
      </c>
    </row>
    <row r="26" spans="1:27" ht="18.75" customHeight="1">
      <c r="A26" s="532" t="s">
        <v>21</v>
      </c>
      <c r="B26" s="4" t="s">
        <v>301</v>
      </c>
      <c r="C26" s="13" t="s">
        <v>295</v>
      </c>
      <c r="D26" s="133">
        <v>200</v>
      </c>
      <c r="E26" s="44">
        <v>12600</v>
      </c>
      <c r="F26" s="22">
        <f t="shared" si="5"/>
        <v>12800</v>
      </c>
      <c r="G26" s="44"/>
      <c r="H26" s="44">
        <v>5000</v>
      </c>
      <c r="I26" s="151">
        <f t="shared" si="6"/>
        <v>5000</v>
      </c>
      <c r="J26" s="532" t="s">
        <v>21</v>
      </c>
      <c r="K26" s="4" t="s">
        <v>301</v>
      </c>
      <c r="L26" s="13" t="s">
        <v>295</v>
      </c>
      <c r="M26" s="133"/>
      <c r="N26" s="44">
        <v>8000</v>
      </c>
      <c r="O26" s="22">
        <f t="shared" si="7"/>
        <v>8000</v>
      </c>
      <c r="P26" s="44"/>
      <c r="Q26" s="44">
        <v>8000</v>
      </c>
      <c r="R26" s="151">
        <f t="shared" si="8"/>
        <v>8000</v>
      </c>
      <c r="S26" s="532" t="s">
        <v>21</v>
      </c>
      <c r="T26" s="4" t="s">
        <v>301</v>
      </c>
      <c r="U26" s="13" t="s">
        <v>295</v>
      </c>
      <c r="V26" s="133"/>
      <c r="W26" s="44">
        <v>10000</v>
      </c>
      <c r="X26" s="22">
        <f t="shared" si="9"/>
        <v>10000</v>
      </c>
      <c r="Y26" s="44"/>
      <c r="Z26" s="44">
        <v>10000</v>
      </c>
      <c r="AA26" s="151">
        <f t="shared" si="10"/>
        <v>10000</v>
      </c>
    </row>
    <row r="27" spans="1:27" ht="17.25" customHeight="1">
      <c r="A27" s="534"/>
      <c r="B27" s="66" t="s">
        <v>20</v>
      </c>
      <c r="C27" s="170" t="s">
        <v>206</v>
      </c>
      <c r="D27" s="164">
        <v>48516</v>
      </c>
      <c r="E27" s="165"/>
      <c r="F27" s="22">
        <f t="shared" si="5"/>
        <v>48516</v>
      </c>
      <c r="G27" s="44">
        <v>47513</v>
      </c>
      <c r="H27" s="44"/>
      <c r="I27" s="151">
        <f t="shared" si="6"/>
        <v>47513</v>
      </c>
      <c r="J27" s="534"/>
      <c r="K27" s="66" t="s">
        <v>20</v>
      </c>
      <c r="L27" s="170" t="s">
        <v>206</v>
      </c>
      <c r="M27" s="133">
        <v>48516</v>
      </c>
      <c r="N27" s="44"/>
      <c r="O27" s="22">
        <f t="shared" si="7"/>
        <v>48516</v>
      </c>
      <c r="P27" s="44">
        <v>50940</v>
      </c>
      <c r="Q27" s="44"/>
      <c r="R27" s="151">
        <f t="shared" si="8"/>
        <v>50940</v>
      </c>
      <c r="S27" s="534"/>
      <c r="T27" s="66" t="s">
        <v>20</v>
      </c>
      <c r="U27" s="170" t="s">
        <v>206</v>
      </c>
      <c r="V27" s="133">
        <v>50940</v>
      </c>
      <c r="W27" s="44"/>
      <c r="X27" s="22">
        <f t="shared" si="9"/>
        <v>50940</v>
      </c>
      <c r="Y27" s="44">
        <v>50940</v>
      </c>
      <c r="Z27" s="44"/>
      <c r="AA27" s="151">
        <f t="shared" si="10"/>
        <v>50940</v>
      </c>
    </row>
    <row r="28" spans="1:27" ht="24" customHeight="1">
      <c r="A28" s="535"/>
      <c r="B28" s="536" t="s">
        <v>19</v>
      </c>
      <c r="C28" s="636"/>
      <c r="D28" s="166">
        <f>SUM(D26:D27)</f>
        <v>48716</v>
      </c>
      <c r="E28" s="167">
        <f>SUM(E26:E27)</f>
        <v>12600</v>
      </c>
      <c r="F28" s="168">
        <f t="shared" si="5"/>
        <v>61316</v>
      </c>
      <c r="G28" s="166">
        <f>SUM(G26:G27)</f>
        <v>47513</v>
      </c>
      <c r="H28" s="167">
        <f>SUM(H26:H27)</f>
        <v>5000</v>
      </c>
      <c r="I28" s="169">
        <f t="shared" si="6"/>
        <v>52513</v>
      </c>
      <c r="J28" s="535"/>
      <c r="K28" s="536" t="s">
        <v>19</v>
      </c>
      <c r="L28" s="636"/>
      <c r="M28" s="166">
        <f>SUM(M26:M27)</f>
        <v>48516</v>
      </c>
      <c r="N28" s="167">
        <f>SUM(N26:N27)</f>
        <v>8000</v>
      </c>
      <c r="O28" s="168">
        <f t="shared" si="7"/>
        <v>56516</v>
      </c>
      <c r="P28" s="166">
        <f>SUM(P26:P27)</f>
        <v>50940</v>
      </c>
      <c r="Q28" s="167"/>
      <c r="R28" s="169">
        <f t="shared" si="8"/>
        <v>50940</v>
      </c>
      <c r="S28" s="535"/>
      <c r="T28" s="536" t="s">
        <v>19</v>
      </c>
      <c r="U28" s="636"/>
      <c r="V28" s="166">
        <f>SUM(V26:V27)</f>
        <v>50940</v>
      </c>
      <c r="W28" s="167"/>
      <c r="X28" s="168">
        <f t="shared" si="9"/>
        <v>50940</v>
      </c>
      <c r="Y28" s="166">
        <f>SUM(Y26:Y27)</f>
        <v>50940</v>
      </c>
      <c r="Z28" s="167">
        <f>SUM(Z26:Z27)</f>
        <v>10000</v>
      </c>
      <c r="AA28" s="169">
        <f t="shared" si="10"/>
        <v>60940</v>
      </c>
    </row>
    <row r="29" spans="1:27" ht="18.75" customHeight="1">
      <c r="A29" s="533" t="s">
        <v>41</v>
      </c>
      <c r="B29" s="53" t="s">
        <v>42</v>
      </c>
      <c r="C29" s="175" t="s">
        <v>87</v>
      </c>
      <c r="D29" s="133">
        <v>630</v>
      </c>
      <c r="E29" s="44"/>
      <c r="F29" s="22">
        <f t="shared" si="5"/>
        <v>630</v>
      </c>
      <c r="G29" s="44">
        <v>642.6</v>
      </c>
      <c r="H29" s="44"/>
      <c r="I29" s="151">
        <f t="shared" si="6"/>
        <v>642.6</v>
      </c>
      <c r="J29" s="533" t="s">
        <v>41</v>
      </c>
      <c r="K29" s="53" t="s">
        <v>42</v>
      </c>
      <c r="L29" s="175" t="s">
        <v>87</v>
      </c>
      <c r="M29" s="133">
        <v>655.5</v>
      </c>
      <c r="N29" s="44"/>
      <c r="O29" s="22">
        <f t="shared" si="7"/>
        <v>655.5</v>
      </c>
      <c r="P29" s="44">
        <v>668.6</v>
      </c>
      <c r="Q29" s="44"/>
      <c r="R29" s="151">
        <f t="shared" si="8"/>
        <v>668.6</v>
      </c>
      <c r="S29" s="533" t="s">
        <v>41</v>
      </c>
      <c r="T29" s="53" t="s">
        <v>42</v>
      </c>
      <c r="U29" s="175" t="s">
        <v>87</v>
      </c>
      <c r="V29" s="133">
        <v>681.9</v>
      </c>
      <c r="W29" s="44"/>
      <c r="X29" s="22">
        <f t="shared" si="9"/>
        <v>681.9</v>
      </c>
      <c r="Y29" s="44">
        <v>695.6</v>
      </c>
      <c r="Z29" s="44"/>
      <c r="AA29" s="151">
        <f t="shared" si="10"/>
        <v>695.6</v>
      </c>
    </row>
    <row r="30" spans="1:27" ht="17.25" customHeight="1">
      <c r="A30" s="533"/>
      <c r="B30" s="30" t="s">
        <v>78</v>
      </c>
      <c r="C30" s="171" t="s">
        <v>63</v>
      </c>
      <c r="D30" s="133">
        <v>680</v>
      </c>
      <c r="E30" s="44"/>
      <c r="F30" s="22">
        <f t="shared" si="5"/>
        <v>680</v>
      </c>
      <c r="G30" s="44">
        <v>680</v>
      </c>
      <c r="H30" s="44"/>
      <c r="I30" s="151">
        <f t="shared" si="6"/>
        <v>680</v>
      </c>
      <c r="J30" s="533"/>
      <c r="K30" s="30" t="s">
        <v>78</v>
      </c>
      <c r="L30" s="171" t="s">
        <v>63</v>
      </c>
      <c r="M30" s="44">
        <v>680</v>
      </c>
      <c r="N30" s="44"/>
      <c r="O30" s="22">
        <f t="shared" si="7"/>
        <v>680</v>
      </c>
      <c r="P30" s="44">
        <v>680</v>
      </c>
      <c r="Q30" s="44"/>
      <c r="R30" s="151">
        <f t="shared" si="8"/>
        <v>680</v>
      </c>
      <c r="S30" s="533"/>
      <c r="T30" s="30" t="s">
        <v>78</v>
      </c>
      <c r="U30" s="171" t="s">
        <v>63</v>
      </c>
      <c r="V30" s="44">
        <v>680</v>
      </c>
      <c r="W30" s="44"/>
      <c r="X30" s="22">
        <f t="shared" si="9"/>
        <v>680</v>
      </c>
      <c r="Y30" s="44">
        <v>680</v>
      </c>
      <c r="Z30" s="44"/>
      <c r="AA30" s="151">
        <f t="shared" si="10"/>
        <v>680</v>
      </c>
    </row>
    <row r="31" spans="1:27" ht="18.75" customHeight="1">
      <c r="A31" s="533"/>
      <c r="B31" s="30" t="s">
        <v>300</v>
      </c>
      <c r="C31" s="13" t="s">
        <v>295</v>
      </c>
      <c r="D31" s="133"/>
      <c r="E31" s="44">
        <v>554</v>
      </c>
      <c r="F31" s="22">
        <f t="shared" si="5"/>
        <v>554</v>
      </c>
      <c r="G31" s="44"/>
      <c r="H31" s="44">
        <v>2500</v>
      </c>
      <c r="I31" s="151">
        <f t="shared" si="6"/>
        <v>2500</v>
      </c>
      <c r="J31" s="533"/>
      <c r="K31" s="30" t="s">
        <v>300</v>
      </c>
      <c r="L31" s="13" t="s">
        <v>295</v>
      </c>
      <c r="M31" s="133"/>
      <c r="N31" s="44">
        <v>15000</v>
      </c>
      <c r="O31" s="22">
        <f t="shared" si="7"/>
        <v>15000</v>
      </c>
      <c r="P31" s="44"/>
      <c r="Q31" s="44">
        <v>25000</v>
      </c>
      <c r="R31" s="151">
        <f t="shared" si="8"/>
        <v>25000</v>
      </c>
      <c r="S31" s="533"/>
      <c r="T31" s="30" t="s">
        <v>300</v>
      </c>
      <c r="U31" s="13" t="s">
        <v>295</v>
      </c>
      <c r="V31" s="133"/>
      <c r="W31" s="44">
        <v>10000</v>
      </c>
      <c r="X31" s="22">
        <f t="shared" si="9"/>
        <v>10000</v>
      </c>
      <c r="Y31" s="44"/>
      <c r="Z31" s="44">
        <v>5000</v>
      </c>
      <c r="AA31" s="151">
        <f t="shared" si="10"/>
        <v>5000</v>
      </c>
    </row>
    <row r="32" spans="1:27" ht="18.75" customHeight="1">
      <c r="A32" s="533"/>
      <c r="B32" s="30" t="s">
        <v>306</v>
      </c>
      <c r="C32" s="184" t="s">
        <v>307</v>
      </c>
      <c r="D32" s="133">
        <v>30340</v>
      </c>
      <c r="E32" s="44">
        <v>150</v>
      </c>
      <c r="F32" s="22">
        <f t="shared" si="5"/>
        <v>30490</v>
      </c>
      <c r="G32" s="44">
        <v>30000</v>
      </c>
      <c r="H32" s="44">
        <v>150</v>
      </c>
      <c r="I32" s="151">
        <f t="shared" si="6"/>
        <v>30150</v>
      </c>
      <c r="J32" s="533"/>
      <c r="K32" s="30" t="s">
        <v>306</v>
      </c>
      <c r="L32" s="184" t="s">
        <v>307</v>
      </c>
      <c r="M32" s="44">
        <v>30000</v>
      </c>
      <c r="N32" s="44">
        <v>150</v>
      </c>
      <c r="O32" s="22">
        <f t="shared" si="7"/>
        <v>30150</v>
      </c>
      <c r="P32" s="44">
        <v>30000</v>
      </c>
      <c r="Q32" s="44">
        <v>150</v>
      </c>
      <c r="R32" s="151">
        <f t="shared" si="8"/>
        <v>30150</v>
      </c>
      <c r="S32" s="533"/>
      <c r="T32" s="30" t="s">
        <v>306</v>
      </c>
      <c r="U32" s="184" t="s">
        <v>307</v>
      </c>
      <c r="V32" s="44">
        <v>30000</v>
      </c>
      <c r="W32" s="44">
        <v>150</v>
      </c>
      <c r="X32" s="22">
        <f t="shared" si="9"/>
        <v>30150</v>
      </c>
      <c r="Y32" s="44">
        <v>30000</v>
      </c>
      <c r="Z32" s="44">
        <v>150</v>
      </c>
      <c r="AA32" s="151">
        <f t="shared" si="10"/>
        <v>30150</v>
      </c>
    </row>
    <row r="33" spans="1:27" ht="18.75" customHeight="1">
      <c r="A33" s="534"/>
      <c r="B33" s="30" t="s">
        <v>43</v>
      </c>
      <c r="C33" s="13" t="s">
        <v>95</v>
      </c>
      <c r="D33" s="133">
        <v>3958</v>
      </c>
      <c r="E33" s="44"/>
      <c r="F33" s="22">
        <f t="shared" si="5"/>
        <v>3958</v>
      </c>
      <c r="G33" s="44">
        <v>3800</v>
      </c>
      <c r="H33" s="44"/>
      <c r="I33" s="151">
        <f t="shared" si="6"/>
        <v>3800</v>
      </c>
      <c r="J33" s="534"/>
      <c r="K33" s="30" t="s">
        <v>43</v>
      </c>
      <c r="L33" s="13" t="s">
        <v>95</v>
      </c>
      <c r="M33" s="44">
        <v>3800</v>
      </c>
      <c r="N33" s="44"/>
      <c r="O33" s="22">
        <f t="shared" si="7"/>
        <v>3800</v>
      </c>
      <c r="P33" s="44">
        <v>3800</v>
      </c>
      <c r="Q33" s="44"/>
      <c r="R33" s="151">
        <f t="shared" si="8"/>
        <v>3800</v>
      </c>
      <c r="S33" s="534"/>
      <c r="T33" s="30" t="s">
        <v>43</v>
      </c>
      <c r="U33" s="13" t="s">
        <v>95</v>
      </c>
      <c r="V33" s="44">
        <v>3800</v>
      </c>
      <c r="W33" s="44"/>
      <c r="X33" s="22">
        <f t="shared" si="9"/>
        <v>3800</v>
      </c>
      <c r="Y33" s="44">
        <v>3800</v>
      </c>
      <c r="Z33" s="44"/>
      <c r="AA33" s="151">
        <f t="shared" si="10"/>
        <v>3800</v>
      </c>
    </row>
    <row r="34" spans="1:27" ht="18" customHeight="1">
      <c r="A34" s="534"/>
      <c r="B34" s="30" t="s">
        <v>46</v>
      </c>
      <c r="C34" s="170" t="s">
        <v>206</v>
      </c>
      <c r="D34" s="164">
        <v>410</v>
      </c>
      <c r="E34" s="165"/>
      <c r="F34" s="22">
        <f t="shared" si="5"/>
        <v>410</v>
      </c>
      <c r="G34" s="44">
        <v>410</v>
      </c>
      <c r="H34" s="44"/>
      <c r="I34" s="151">
        <f t="shared" si="6"/>
        <v>410</v>
      </c>
      <c r="J34" s="534"/>
      <c r="K34" s="30" t="s">
        <v>46</v>
      </c>
      <c r="L34" s="170" t="s">
        <v>206</v>
      </c>
      <c r="M34" s="44">
        <v>410</v>
      </c>
      <c r="N34" s="44"/>
      <c r="O34" s="22">
        <f t="shared" si="7"/>
        <v>410</v>
      </c>
      <c r="P34" s="44">
        <v>410</v>
      </c>
      <c r="Q34" s="44"/>
      <c r="R34" s="151">
        <f t="shared" si="8"/>
        <v>410</v>
      </c>
      <c r="S34" s="534"/>
      <c r="T34" s="30" t="s">
        <v>46</v>
      </c>
      <c r="U34" s="170" t="s">
        <v>206</v>
      </c>
      <c r="V34" s="44">
        <v>410</v>
      </c>
      <c r="W34" s="44"/>
      <c r="X34" s="22">
        <f t="shared" si="9"/>
        <v>410</v>
      </c>
      <c r="Y34" s="44">
        <v>410</v>
      </c>
      <c r="Z34" s="44"/>
      <c r="AA34" s="151">
        <f t="shared" si="10"/>
        <v>410</v>
      </c>
    </row>
    <row r="35" spans="1:27" ht="18" customHeight="1">
      <c r="A35" s="534"/>
      <c r="B35" s="30" t="s">
        <v>164</v>
      </c>
      <c r="C35" s="172" t="s">
        <v>62</v>
      </c>
      <c r="D35" s="164">
        <v>2105</v>
      </c>
      <c r="E35" s="165"/>
      <c r="F35" s="22">
        <f t="shared" si="5"/>
        <v>2105</v>
      </c>
      <c r="G35" s="44">
        <v>300</v>
      </c>
      <c r="H35" s="44"/>
      <c r="I35" s="151">
        <f t="shared" si="6"/>
        <v>300</v>
      </c>
      <c r="J35" s="534"/>
      <c r="K35" s="30" t="s">
        <v>164</v>
      </c>
      <c r="L35" s="172" t="s">
        <v>62</v>
      </c>
      <c r="M35" s="44">
        <v>300</v>
      </c>
      <c r="N35" s="44"/>
      <c r="O35" s="22">
        <f t="shared" si="7"/>
        <v>300</v>
      </c>
      <c r="P35" s="44">
        <v>300</v>
      </c>
      <c r="Q35" s="44"/>
      <c r="R35" s="151">
        <f t="shared" si="8"/>
        <v>300</v>
      </c>
      <c r="S35" s="534"/>
      <c r="T35" s="30" t="s">
        <v>164</v>
      </c>
      <c r="U35" s="172" t="s">
        <v>62</v>
      </c>
      <c r="V35" s="44">
        <v>300</v>
      </c>
      <c r="W35" s="44"/>
      <c r="X35" s="22">
        <f t="shared" si="9"/>
        <v>300</v>
      </c>
      <c r="Y35" s="44">
        <v>300</v>
      </c>
      <c r="Z35" s="44"/>
      <c r="AA35" s="151">
        <f t="shared" si="10"/>
        <v>300</v>
      </c>
    </row>
    <row r="36" spans="1:27" ht="24" customHeight="1">
      <c r="A36" s="535"/>
      <c r="B36" s="536" t="s">
        <v>19</v>
      </c>
      <c r="C36" s="636"/>
      <c r="D36" s="166">
        <f>SUM(D29:D35)</f>
        <v>38123</v>
      </c>
      <c r="E36" s="167">
        <f>SUM(E29:E35)</f>
        <v>704</v>
      </c>
      <c r="F36" s="168">
        <f t="shared" si="5"/>
        <v>38827</v>
      </c>
      <c r="G36" s="166">
        <f>SUM(G29:G35)</f>
        <v>35832.6</v>
      </c>
      <c r="H36" s="167">
        <f>SUM(H29:H35)</f>
        <v>2650</v>
      </c>
      <c r="I36" s="169">
        <f t="shared" si="6"/>
        <v>38482.6</v>
      </c>
      <c r="J36" s="535"/>
      <c r="K36" s="536" t="s">
        <v>19</v>
      </c>
      <c r="L36" s="636"/>
      <c r="M36" s="166">
        <f>SUM(M29:M35)</f>
        <v>35845.5</v>
      </c>
      <c r="N36" s="167">
        <f>SUM(N29:N35)</f>
        <v>15150</v>
      </c>
      <c r="O36" s="168">
        <f t="shared" si="7"/>
        <v>50995.5</v>
      </c>
      <c r="P36" s="166">
        <f>SUM(P29:P35)</f>
        <v>35858.6</v>
      </c>
      <c r="Q36" s="167">
        <f>SUM(Q29:Q35)</f>
        <v>25150</v>
      </c>
      <c r="R36" s="169">
        <f t="shared" si="8"/>
        <v>61008.6</v>
      </c>
      <c r="S36" s="535"/>
      <c r="T36" s="536" t="s">
        <v>19</v>
      </c>
      <c r="U36" s="636"/>
      <c r="V36" s="166">
        <f>SUM(V29:V35)</f>
        <v>35871.9</v>
      </c>
      <c r="W36" s="167">
        <f>SUM(W29:W35)</f>
        <v>10150</v>
      </c>
      <c r="X36" s="168">
        <f t="shared" si="9"/>
        <v>46021.9</v>
      </c>
      <c r="Y36" s="166">
        <f>SUM(Y29:Y35)</f>
        <v>35885.6</v>
      </c>
      <c r="Z36" s="167">
        <f>SUM(Z29:Z35)</f>
        <v>5150</v>
      </c>
      <c r="AA36" s="169">
        <f t="shared" si="10"/>
        <v>41035.6</v>
      </c>
    </row>
    <row r="37" spans="1:27" ht="18.75" customHeight="1">
      <c r="A37" s="532" t="s">
        <v>22</v>
      </c>
      <c r="B37" s="6" t="s">
        <v>91</v>
      </c>
      <c r="C37" s="7" t="s">
        <v>166</v>
      </c>
      <c r="D37" s="133">
        <v>8720</v>
      </c>
      <c r="E37" s="44">
        <v>2050</v>
      </c>
      <c r="F37" s="22">
        <f t="shared" si="5"/>
        <v>10770</v>
      </c>
      <c r="G37" s="44">
        <v>8000</v>
      </c>
      <c r="H37" s="44">
        <v>2000</v>
      </c>
      <c r="I37" s="151">
        <f t="shared" si="6"/>
        <v>10000</v>
      </c>
      <c r="J37" s="532" t="s">
        <v>22</v>
      </c>
      <c r="K37" s="6" t="s">
        <v>91</v>
      </c>
      <c r="L37" s="7" t="s">
        <v>166</v>
      </c>
      <c r="M37" s="44">
        <v>8000</v>
      </c>
      <c r="N37" s="44">
        <v>2000</v>
      </c>
      <c r="O37" s="22">
        <f t="shared" si="7"/>
        <v>10000</v>
      </c>
      <c r="P37" s="44">
        <v>8000</v>
      </c>
      <c r="Q37" s="44">
        <v>2000</v>
      </c>
      <c r="R37" s="151">
        <f t="shared" si="8"/>
        <v>10000</v>
      </c>
      <c r="S37" s="532" t="s">
        <v>22</v>
      </c>
      <c r="T37" s="6" t="s">
        <v>91</v>
      </c>
      <c r="U37" s="7" t="s">
        <v>166</v>
      </c>
      <c r="V37" s="44">
        <v>8000</v>
      </c>
      <c r="W37" s="44">
        <v>2000</v>
      </c>
      <c r="X37" s="22">
        <f t="shared" si="9"/>
        <v>10000</v>
      </c>
      <c r="Y37" s="44">
        <v>8000</v>
      </c>
      <c r="Z37" s="44">
        <v>2000</v>
      </c>
      <c r="AA37" s="151">
        <f t="shared" si="10"/>
        <v>10000</v>
      </c>
    </row>
    <row r="38" spans="1:27" ht="18.75" customHeight="1">
      <c r="A38" s="534"/>
      <c r="B38" s="63" t="s">
        <v>304</v>
      </c>
      <c r="C38" s="13" t="s">
        <v>295</v>
      </c>
      <c r="D38" s="133"/>
      <c r="E38" s="44">
        <v>2000</v>
      </c>
      <c r="F38" s="22">
        <f t="shared" si="5"/>
        <v>2000</v>
      </c>
      <c r="G38" s="44"/>
      <c r="H38" s="44">
        <v>2500</v>
      </c>
      <c r="I38" s="151">
        <f t="shared" si="6"/>
        <v>2500</v>
      </c>
      <c r="J38" s="534"/>
      <c r="K38" s="63" t="s">
        <v>304</v>
      </c>
      <c r="L38" s="13" t="s">
        <v>295</v>
      </c>
      <c r="M38" s="133"/>
      <c r="N38" s="44">
        <v>2000</v>
      </c>
      <c r="O38" s="22">
        <f t="shared" si="7"/>
        <v>2000</v>
      </c>
      <c r="P38" s="44"/>
      <c r="Q38" s="44">
        <v>2000</v>
      </c>
      <c r="R38" s="151">
        <f t="shared" si="8"/>
        <v>2000</v>
      </c>
      <c r="S38" s="534"/>
      <c r="T38" s="63" t="s">
        <v>304</v>
      </c>
      <c r="U38" s="13" t="s">
        <v>295</v>
      </c>
      <c r="V38" s="133"/>
      <c r="W38" s="44">
        <v>3000</v>
      </c>
      <c r="X38" s="22">
        <f t="shared" si="9"/>
        <v>3000</v>
      </c>
      <c r="Y38" s="44"/>
      <c r="Z38" s="44">
        <v>3000</v>
      </c>
      <c r="AA38" s="151">
        <f t="shared" si="10"/>
        <v>3000</v>
      </c>
    </row>
    <row r="39" spans="1:27" ht="18.75" customHeight="1" hidden="1">
      <c r="A39" s="534"/>
      <c r="B39" s="66" t="s">
        <v>57</v>
      </c>
      <c r="C39" s="176" t="s">
        <v>88</v>
      </c>
      <c r="D39" s="133"/>
      <c r="E39" s="44"/>
      <c r="F39" s="22"/>
      <c r="G39" s="44"/>
      <c r="H39" s="44"/>
      <c r="I39" s="151"/>
      <c r="J39" s="534"/>
      <c r="K39" s="66" t="s">
        <v>57</v>
      </c>
      <c r="L39" s="176" t="s">
        <v>88</v>
      </c>
      <c r="M39" s="133"/>
      <c r="N39" s="44"/>
      <c r="O39" s="22"/>
      <c r="P39" s="44"/>
      <c r="Q39" s="44"/>
      <c r="R39" s="151"/>
      <c r="S39" s="534"/>
      <c r="T39" s="66" t="s">
        <v>57</v>
      </c>
      <c r="U39" s="176" t="s">
        <v>88</v>
      </c>
      <c r="V39" s="133"/>
      <c r="W39" s="44"/>
      <c r="X39" s="22"/>
      <c r="Y39" s="44"/>
      <c r="Z39" s="44"/>
      <c r="AA39" s="151"/>
    </row>
    <row r="40" spans="1:27" ht="18.75" customHeight="1">
      <c r="A40" s="534"/>
      <c r="B40" s="66" t="s">
        <v>81</v>
      </c>
      <c r="C40" s="170" t="s">
        <v>206</v>
      </c>
      <c r="D40" s="164">
        <v>1073</v>
      </c>
      <c r="E40" s="165"/>
      <c r="F40" s="22">
        <f aca="true" t="shared" si="11" ref="F40:F49">SUM(D40:E40)</f>
        <v>1073</v>
      </c>
      <c r="G40" s="44">
        <v>1073</v>
      </c>
      <c r="H40" s="44"/>
      <c r="I40" s="151">
        <f>SUM(G40:H40)</f>
        <v>1073</v>
      </c>
      <c r="J40" s="534"/>
      <c r="K40" s="66" t="s">
        <v>81</v>
      </c>
      <c r="L40" s="170" t="s">
        <v>206</v>
      </c>
      <c r="M40" s="44">
        <v>1073</v>
      </c>
      <c r="N40" s="44"/>
      <c r="O40" s="22">
        <f>SUM(M40:N40)</f>
        <v>1073</v>
      </c>
      <c r="P40" s="44">
        <v>1073</v>
      </c>
      <c r="Q40" s="44"/>
      <c r="R40" s="151">
        <f>SUM(P40:Q40)</f>
        <v>1073</v>
      </c>
      <c r="S40" s="534"/>
      <c r="T40" s="66" t="s">
        <v>81</v>
      </c>
      <c r="U40" s="170" t="s">
        <v>206</v>
      </c>
      <c r="V40" s="44">
        <v>1073</v>
      </c>
      <c r="W40" s="44"/>
      <c r="X40" s="22">
        <f>SUM(V40:W40)</f>
        <v>1073</v>
      </c>
      <c r="Y40" s="44">
        <v>1073</v>
      </c>
      <c r="Z40" s="44"/>
      <c r="AA40" s="151">
        <f>SUM(Y40:Z40)</f>
        <v>1073</v>
      </c>
    </row>
    <row r="41" spans="1:27" ht="24" customHeight="1">
      <c r="A41" s="535"/>
      <c r="B41" s="536" t="s">
        <v>19</v>
      </c>
      <c r="C41" s="636"/>
      <c r="D41" s="166">
        <f>SUM(D37:D40)</f>
        <v>9793</v>
      </c>
      <c r="E41" s="167">
        <f>SUM(E37:E40)</f>
        <v>4050</v>
      </c>
      <c r="F41" s="168">
        <f t="shared" si="11"/>
        <v>13843</v>
      </c>
      <c r="G41" s="166">
        <f>SUM(G37:G40)</f>
        <v>9073</v>
      </c>
      <c r="H41" s="167">
        <f>SUM(H37:H40)</f>
        <v>4500</v>
      </c>
      <c r="I41" s="169">
        <f aca="true" t="shared" si="12" ref="I41:I49">SUM(G41:H41)</f>
        <v>13573</v>
      </c>
      <c r="J41" s="535"/>
      <c r="K41" s="536" t="s">
        <v>19</v>
      </c>
      <c r="L41" s="636"/>
      <c r="M41" s="166">
        <f>SUM(M37:M40)</f>
        <v>9073</v>
      </c>
      <c r="N41" s="167">
        <f>SUM(N38:N40)</f>
        <v>2000</v>
      </c>
      <c r="O41" s="168">
        <f aca="true" t="shared" si="13" ref="O41:O49">SUM(M41:N41)</f>
        <v>11073</v>
      </c>
      <c r="P41" s="166">
        <f>SUM(P37:P40)</f>
        <v>9073</v>
      </c>
      <c r="Q41" s="167">
        <f>SUM(Q38:Q40)</f>
        <v>2000</v>
      </c>
      <c r="R41" s="169">
        <f aca="true" t="shared" si="14" ref="R41:R49">SUM(P41:Q41)</f>
        <v>11073</v>
      </c>
      <c r="S41" s="535"/>
      <c r="T41" s="536" t="s">
        <v>19</v>
      </c>
      <c r="U41" s="636"/>
      <c r="V41" s="166">
        <f>SUM(V37:V40)</f>
        <v>9073</v>
      </c>
      <c r="W41" s="167">
        <f>SUM(W38:W40)</f>
        <v>3000</v>
      </c>
      <c r="X41" s="168">
        <f aca="true" t="shared" si="15" ref="X41:X49">SUM(V41:W41)</f>
        <v>12073</v>
      </c>
      <c r="Y41" s="166">
        <f>SUM(Y37:Y40)</f>
        <v>9073</v>
      </c>
      <c r="Z41" s="167">
        <f>SUM(Z38:Z40)</f>
        <v>3000</v>
      </c>
      <c r="AA41" s="169">
        <f aca="true" t="shared" si="16" ref="AA41:AA49">SUM(Y41:Z41)</f>
        <v>12073</v>
      </c>
    </row>
    <row r="42" spans="1:27" ht="18.75" customHeight="1">
      <c r="A42" s="549" t="s">
        <v>98</v>
      </c>
      <c r="B42" s="70" t="s">
        <v>54</v>
      </c>
      <c r="C42" s="13" t="s">
        <v>299</v>
      </c>
      <c r="D42" s="133">
        <v>2757</v>
      </c>
      <c r="E42" s="44"/>
      <c r="F42" s="22">
        <f t="shared" si="11"/>
        <v>2757</v>
      </c>
      <c r="G42" s="44">
        <v>2500</v>
      </c>
      <c r="H42" s="44"/>
      <c r="I42" s="151">
        <f t="shared" si="12"/>
        <v>2500</v>
      </c>
      <c r="J42" s="549" t="s">
        <v>98</v>
      </c>
      <c r="K42" s="70" t="s">
        <v>54</v>
      </c>
      <c r="L42" s="13" t="s">
        <v>299</v>
      </c>
      <c r="M42" s="44">
        <v>2500</v>
      </c>
      <c r="N42" s="44"/>
      <c r="O42" s="22">
        <f t="shared" si="13"/>
        <v>2500</v>
      </c>
      <c r="P42" s="44">
        <v>2500</v>
      </c>
      <c r="Q42" s="44"/>
      <c r="R42" s="151">
        <f t="shared" si="14"/>
        <v>2500</v>
      </c>
      <c r="S42" s="549" t="s">
        <v>98</v>
      </c>
      <c r="T42" s="70" t="s">
        <v>54</v>
      </c>
      <c r="U42" s="13" t="s">
        <v>299</v>
      </c>
      <c r="V42" s="44">
        <v>2500</v>
      </c>
      <c r="W42" s="44"/>
      <c r="X42" s="22">
        <f t="shared" si="15"/>
        <v>2500</v>
      </c>
      <c r="Y42" s="44">
        <v>2500</v>
      </c>
      <c r="Z42" s="44"/>
      <c r="AA42" s="151">
        <f t="shared" si="16"/>
        <v>2500</v>
      </c>
    </row>
    <row r="43" spans="1:27" ht="18" customHeight="1">
      <c r="A43" s="534"/>
      <c r="B43" s="12" t="s">
        <v>297</v>
      </c>
      <c r="C43" s="13" t="s">
        <v>295</v>
      </c>
      <c r="D43" s="164">
        <v>17200</v>
      </c>
      <c r="E43" s="165">
        <v>148190</v>
      </c>
      <c r="F43" s="22">
        <f t="shared" si="11"/>
        <v>165390</v>
      </c>
      <c r="G43" s="44"/>
      <c r="H43" s="44">
        <v>144000</v>
      </c>
      <c r="I43" s="151">
        <f t="shared" si="12"/>
        <v>144000</v>
      </c>
      <c r="J43" s="534"/>
      <c r="K43" s="12" t="s">
        <v>297</v>
      </c>
      <c r="L43" s="13" t="s">
        <v>295</v>
      </c>
      <c r="M43" s="133"/>
      <c r="N43" s="44">
        <v>80800</v>
      </c>
      <c r="O43" s="22">
        <f t="shared" si="13"/>
        <v>80800</v>
      </c>
      <c r="P43" s="44"/>
      <c r="Q43" s="44">
        <v>93000</v>
      </c>
      <c r="R43" s="151">
        <f t="shared" si="14"/>
        <v>93000</v>
      </c>
      <c r="S43" s="534"/>
      <c r="T43" s="12" t="s">
        <v>297</v>
      </c>
      <c r="U43" s="13" t="s">
        <v>295</v>
      </c>
      <c r="V43" s="133"/>
      <c r="W43" s="44">
        <v>99000</v>
      </c>
      <c r="X43" s="22">
        <f t="shared" si="15"/>
        <v>99000</v>
      </c>
      <c r="Y43" s="44"/>
      <c r="Z43" s="44">
        <v>109000</v>
      </c>
      <c r="AA43" s="151">
        <f t="shared" si="16"/>
        <v>109000</v>
      </c>
    </row>
    <row r="44" spans="1:27" ht="18" customHeight="1">
      <c r="A44" s="534"/>
      <c r="B44" s="12" t="s">
        <v>23</v>
      </c>
      <c r="C44" s="170" t="s">
        <v>206</v>
      </c>
      <c r="D44" s="133">
        <v>800</v>
      </c>
      <c r="E44" s="44"/>
      <c r="F44" s="22">
        <f t="shared" si="11"/>
        <v>800</v>
      </c>
      <c r="G44" s="44">
        <v>800</v>
      </c>
      <c r="H44" s="44"/>
      <c r="I44" s="151">
        <f t="shared" si="12"/>
        <v>800</v>
      </c>
      <c r="J44" s="534"/>
      <c r="K44" s="12" t="s">
        <v>23</v>
      </c>
      <c r="L44" s="170" t="s">
        <v>206</v>
      </c>
      <c r="M44" s="44">
        <v>800</v>
      </c>
      <c r="N44" s="44"/>
      <c r="O44" s="22">
        <f t="shared" si="13"/>
        <v>800</v>
      </c>
      <c r="P44" s="44">
        <v>800</v>
      </c>
      <c r="Q44" s="44"/>
      <c r="R44" s="151">
        <f t="shared" si="14"/>
        <v>800</v>
      </c>
      <c r="S44" s="534"/>
      <c r="T44" s="12" t="s">
        <v>23</v>
      </c>
      <c r="U44" s="170" t="s">
        <v>206</v>
      </c>
      <c r="V44" s="44">
        <v>800</v>
      </c>
      <c r="W44" s="44"/>
      <c r="X44" s="22">
        <f t="shared" si="15"/>
        <v>800</v>
      </c>
      <c r="Y44" s="44">
        <v>800</v>
      </c>
      <c r="Z44" s="44"/>
      <c r="AA44" s="151">
        <f t="shared" si="16"/>
        <v>800</v>
      </c>
    </row>
    <row r="45" spans="1:27" ht="18" customHeight="1">
      <c r="A45" s="534"/>
      <c r="B45" s="12" t="s">
        <v>24</v>
      </c>
      <c r="C45" s="170" t="s">
        <v>62</v>
      </c>
      <c r="D45" s="164">
        <v>300</v>
      </c>
      <c r="E45" s="165"/>
      <c r="F45" s="22">
        <f t="shared" si="11"/>
        <v>300</v>
      </c>
      <c r="G45" s="44">
        <v>300</v>
      </c>
      <c r="H45" s="44"/>
      <c r="I45" s="151">
        <f t="shared" si="12"/>
        <v>300</v>
      </c>
      <c r="J45" s="534"/>
      <c r="K45" s="12" t="s">
        <v>24</v>
      </c>
      <c r="L45" s="170" t="s">
        <v>62</v>
      </c>
      <c r="M45" s="44">
        <v>300</v>
      </c>
      <c r="N45" s="44"/>
      <c r="O45" s="22">
        <f t="shared" si="13"/>
        <v>300</v>
      </c>
      <c r="P45" s="44">
        <v>300</v>
      </c>
      <c r="Q45" s="44"/>
      <c r="R45" s="151">
        <f t="shared" si="14"/>
        <v>300</v>
      </c>
      <c r="S45" s="534"/>
      <c r="T45" s="12" t="s">
        <v>24</v>
      </c>
      <c r="U45" s="170" t="s">
        <v>62</v>
      </c>
      <c r="V45" s="44">
        <v>300</v>
      </c>
      <c r="W45" s="44"/>
      <c r="X45" s="22">
        <f t="shared" si="15"/>
        <v>300</v>
      </c>
      <c r="Y45" s="44">
        <v>300</v>
      </c>
      <c r="Z45" s="44"/>
      <c r="AA45" s="151">
        <f t="shared" si="16"/>
        <v>300</v>
      </c>
    </row>
    <row r="46" spans="1:27" ht="18" customHeight="1">
      <c r="A46" s="534"/>
      <c r="B46" s="66" t="s">
        <v>79</v>
      </c>
      <c r="C46" s="163" t="s">
        <v>241</v>
      </c>
      <c r="D46" s="164">
        <v>4010</v>
      </c>
      <c r="E46" s="165"/>
      <c r="F46" s="22">
        <f t="shared" si="11"/>
        <v>4010</v>
      </c>
      <c r="G46" s="44">
        <v>4000</v>
      </c>
      <c r="H46" s="44"/>
      <c r="I46" s="151">
        <f t="shared" si="12"/>
        <v>4000</v>
      </c>
      <c r="J46" s="534"/>
      <c r="K46" s="66" t="s">
        <v>79</v>
      </c>
      <c r="L46" s="163" t="s">
        <v>241</v>
      </c>
      <c r="M46" s="44">
        <v>4000</v>
      </c>
      <c r="N46" s="44"/>
      <c r="O46" s="22">
        <f t="shared" si="13"/>
        <v>4000</v>
      </c>
      <c r="P46" s="44">
        <v>4000</v>
      </c>
      <c r="Q46" s="44"/>
      <c r="R46" s="151">
        <f t="shared" si="14"/>
        <v>4000</v>
      </c>
      <c r="S46" s="534"/>
      <c r="T46" s="66" t="s">
        <v>79</v>
      </c>
      <c r="U46" s="163" t="s">
        <v>241</v>
      </c>
      <c r="V46" s="44">
        <v>4000</v>
      </c>
      <c r="W46" s="44"/>
      <c r="X46" s="22">
        <f t="shared" si="15"/>
        <v>4000</v>
      </c>
      <c r="Y46" s="44">
        <v>4000</v>
      </c>
      <c r="Z46" s="44"/>
      <c r="AA46" s="151">
        <f t="shared" si="16"/>
        <v>4000</v>
      </c>
    </row>
    <row r="47" spans="1:27" ht="24" customHeight="1">
      <c r="A47" s="535"/>
      <c r="B47" s="536" t="s">
        <v>19</v>
      </c>
      <c r="C47" s="636"/>
      <c r="D47" s="166">
        <f>SUM(D42:D46)</f>
        <v>25067</v>
      </c>
      <c r="E47" s="167">
        <f>SUM(E42:E46)</f>
        <v>148190</v>
      </c>
      <c r="F47" s="168">
        <f t="shared" si="11"/>
        <v>173257</v>
      </c>
      <c r="G47" s="166">
        <f>SUM(G42:G46)</f>
        <v>7600</v>
      </c>
      <c r="H47" s="167">
        <f>SUM(H42:H46)</f>
        <v>144000</v>
      </c>
      <c r="I47" s="169">
        <f t="shared" si="12"/>
        <v>151600</v>
      </c>
      <c r="J47" s="535"/>
      <c r="K47" s="536" t="s">
        <v>19</v>
      </c>
      <c r="L47" s="636"/>
      <c r="M47" s="166">
        <f>SUM(M42:M46)</f>
        <v>7600</v>
      </c>
      <c r="N47" s="167">
        <f>SUM(N42:N46)</f>
        <v>80800</v>
      </c>
      <c r="O47" s="168">
        <f t="shared" si="13"/>
        <v>88400</v>
      </c>
      <c r="P47" s="166">
        <f>SUM(P42:P46)</f>
        <v>7600</v>
      </c>
      <c r="Q47" s="167">
        <f>SUM(Q42:Q46)</f>
        <v>93000</v>
      </c>
      <c r="R47" s="169">
        <f t="shared" si="14"/>
        <v>100600</v>
      </c>
      <c r="S47" s="535"/>
      <c r="T47" s="536" t="s">
        <v>19</v>
      </c>
      <c r="U47" s="636"/>
      <c r="V47" s="166">
        <f>SUM(V42:V46)</f>
        <v>7600</v>
      </c>
      <c r="W47" s="167">
        <f>SUM(W42:W46)</f>
        <v>99000</v>
      </c>
      <c r="X47" s="168">
        <f t="shared" si="15"/>
        <v>106600</v>
      </c>
      <c r="Y47" s="166">
        <f>SUM(Y42:Y46)</f>
        <v>7600</v>
      </c>
      <c r="Z47" s="167">
        <f>SUM(Z42:Z46)</f>
        <v>109000</v>
      </c>
      <c r="AA47" s="169">
        <f t="shared" si="16"/>
        <v>116600</v>
      </c>
    </row>
    <row r="48" spans="1:27" ht="18.75" customHeight="1">
      <c r="A48" s="533" t="s">
        <v>44</v>
      </c>
      <c r="B48" s="71" t="s">
        <v>25</v>
      </c>
      <c r="C48" s="109" t="s">
        <v>26</v>
      </c>
      <c r="D48" s="133">
        <v>285</v>
      </c>
      <c r="E48" s="44"/>
      <c r="F48" s="22">
        <f t="shared" si="11"/>
        <v>285</v>
      </c>
      <c r="G48" s="44">
        <v>370</v>
      </c>
      <c r="H48" s="44"/>
      <c r="I48" s="151">
        <f t="shared" si="12"/>
        <v>370</v>
      </c>
      <c r="J48" s="533" t="s">
        <v>44</v>
      </c>
      <c r="K48" s="71" t="s">
        <v>25</v>
      </c>
      <c r="L48" s="109" t="s">
        <v>26</v>
      </c>
      <c r="M48" s="44">
        <v>370</v>
      </c>
      <c r="N48" s="44"/>
      <c r="O48" s="22">
        <f t="shared" si="13"/>
        <v>370</v>
      </c>
      <c r="P48" s="44">
        <v>370</v>
      </c>
      <c r="Q48" s="44"/>
      <c r="R48" s="151">
        <f t="shared" si="14"/>
        <v>370</v>
      </c>
      <c r="S48" s="533" t="s">
        <v>44</v>
      </c>
      <c r="T48" s="71" t="s">
        <v>25</v>
      </c>
      <c r="U48" s="109" t="s">
        <v>26</v>
      </c>
      <c r="V48" s="44">
        <v>370</v>
      </c>
      <c r="W48" s="44"/>
      <c r="X48" s="22">
        <f t="shared" si="15"/>
        <v>370</v>
      </c>
      <c r="Y48" s="44">
        <v>370</v>
      </c>
      <c r="Z48" s="44"/>
      <c r="AA48" s="151">
        <f t="shared" si="16"/>
        <v>370</v>
      </c>
    </row>
    <row r="49" spans="1:27" ht="18.75" customHeight="1">
      <c r="A49" s="533"/>
      <c r="B49" s="12" t="s">
        <v>58</v>
      </c>
      <c r="C49" s="13" t="s">
        <v>166</v>
      </c>
      <c r="D49" s="133">
        <v>4240</v>
      </c>
      <c r="E49" s="44"/>
      <c r="F49" s="22">
        <f t="shared" si="11"/>
        <v>4240</v>
      </c>
      <c r="G49" s="44">
        <v>4240</v>
      </c>
      <c r="H49" s="44"/>
      <c r="I49" s="151">
        <f t="shared" si="12"/>
        <v>4240</v>
      </c>
      <c r="J49" s="533"/>
      <c r="K49" s="12" t="s">
        <v>58</v>
      </c>
      <c r="L49" s="13" t="s">
        <v>166</v>
      </c>
      <c r="M49" s="44">
        <v>4240</v>
      </c>
      <c r="N49" s="44"/>
      <c r="O49" s="22">
        <f t="shared" si="13"/>
        <v>4240</v>
      </c>
      <c r="P49" s="44">
        <v>4240</v>
      </c>
      <c r="Q49" s="44"/>
      <c r="R49" s="151">
        <f t="shared" si="14"/>
        <v>4240</v>
      </c>
      <c r="S49" s="533"/>
      <c r="T49" s="12" t="s">
        <v>58</v>
      </c>
      <c r="U49" s="13" t="s">
        <v>166</v>
      </c>
      <c r="V49" s="44">
        <v>4240</v>
      </c>
      <c r="W49" s="44"/>
      <c r="X49" s="22">
        <f t="shared" si="15"/>
        <v>4240</v>
      </c>
      <c r="Y49" s="44">
        <v>4240</v>
      </c>
      <c r="Z49" s="44"/>
      <c r="AA49" s="151">
        <f t="shared" si="16"/>
        <v>4240</v>
      </c>
    </row>
    <row r="50" spans="1:27" ht="18.75" customHeight="1" hidden="1">
      <c r="A50" s="533"/>
      <c r="B50" s="12" t="s">
        <v>56</v>
      </c>
      <c r="C50" s="13" t="s">
        <v>74</v>
      </c>
      <c r="D50" s="133"/>
      <c r="E50" s="44"/>
      <c r="F50" s="22"/>
      <c r="G50" s="44"/>
      <c r="H50" s="44"/>
      <c r="I50" s="151"/>
      <c r="J50" s="533"/>
      <c r="K50" s="12" t="s">
        <v>56</v>
      </c>
      <c r="L50" s="13" t="s">
        <v>74</v>
      </c>
      <c r="M50" s="133"/>
      <c r="N50" s="44"/>
      <c r="O50" s="22"/>
      <c r="P50" s="44"/>
      <c r="Q50" s="44"/>
      <c r="R50" s="151"/>
      <c r="S50" s="533"/>
      <c r="T50" s="12" t="s">
        <v>56</v>
      </c>
      <c r="U50" s="13" t="s">
        <v>74</v>
      </c>
      <c r="V50" s="133"/>
      <c r="W50" s="44"/>
      <c r="X50" s="22"/>
      <c r="Y50" s="44"/>
      <c r="Z50" s="44"/>
      <c r="AA50" s="151"/>
    </row>
    <row r="51" spans="1:27" ht="18.75" customHeight="1">
      <c r="A51" s="541"/>
      <c r="B51" s="12" t="s">
        <v>55</v>
      </c>
      <c r="C51" s="13" t="s">
        <v>299</v>
      </c>
      <c r="D51" s="133">
        <v>14638</v>
      </c>
      <c r="E51" s="44"/>
      <c r="F51" s="22">
        <f aca="true" t="shared" si="17" ref="F51:F64">SUM(D51:E51)</f>
        <v>14638</v>
      </c>
      <c r="G51" s="44">
        <v>12000</v>
      </c>
      <c r="H51" s="44"/>
      <c r="I51" s="151">
        <f aca="true" t="shared" si="18" ref="I51:I64">SUM(G51:H51)</f>
        <v>12000</v>
      </c>
      <c r="J51" s="541"/>
      <c r="K51" s="12" t="s">
        <v>55</v>
      </c>
      <c r="L51" s="13" t="s">
        <v>299</v>
      </c>
      <c r="M51" s="44">
        <v>12000</v>
      </c>
      <c r="N51" s="44"/>
      <c r="O51" s="22">
        <f aca="true" t="shared" si="19" ref="O51:O64">SUM(M51:N51)</f>
        <v>12000</v>
      </c>
      <c r="P51" s="44">
        <v>12000</v>
      </c>
      <c r="Q51" s="44"/>
      <c r="R51" s="151">
        <f aca="true" t="shared" si="20" ref="R51:R64">SUM(P51:Q51)</f>
        <v>12000</v>
      </c>
      <c r="S51" s="541"/>
      <c r="T51" s="12" t="s">
        <v>55</v>
      </c>
      <c r="U51" s="13" t="s">
        <v>299</v>
      </c>
      <c r="V51" s="44">
        <v>12000</v>
      </c>
      <c r="W51" s="44"/>
      <c r="X51" s="22">
        <f aca="true" t="shared" si="21" ref="X51:X64">SUM(V51:W51)</f>
        <v>12000</v>
      </c>
      <c r="Y51" s="44">
        <v>12000</v>
      </c>
      <c r="Z51" s="44"/>
      <c r="AA51" s="151">
        <f aca="true" t="shared" si="22" ref="AA51:AA64">SUM(Y51:Z51)</f>
        <v>12000</v>
      </c>
    </row>
    <row r="52" spans="1:27" ht="18.75" customHeight="1">
      <c r="A52" s="541"/>
      <c r="B52" s="12" t="s">
        <v>92</v>
      </c>
      <c r="C52" s="13" t="s">
        <v>166</v>
      </c>
      <c r="D52" s="133">
        <v>36671.4</v>
      </c>
      <c r="E52" s="44">
        <v>4250</v>
      </c>
      <c r="F52" s="22">
        <f t="shared" si="17"/>
        <v>40921.4</v>
      </c>
      <c r="G52" s="44">
        <v>36600</v>
      </c>
      <c r="H52" s="44">
        <v>4250</v>
      </c>
      <c r="I52" s="151">
        <f t="shared" si="18"/>
        <v>40850</v>
      </c>
      <c r="J52" s="541"/>
      <c r="K52" s="12" t="s">
        <v>92</v>
      </c>
      <c r="L52" s="13" t="s">
        <v>166</v>
      </c>
      <c r="M52" s="44">
        <v>36600</v>
      </c>
      <c r="N52" s="44">
        <v>4250</v>
      </c>
      <c r="O52" s="22">
        <f t="shared" si="19"/>
        <v>40850</v>
      </c>
      <c r="P52" s="44">
        <v>36600</v>
      </c>
      <c r="Q52" s="44">
        <v>4250</v>
      </c>
      <c r="R52" s="151">
        <f t="shared" si="20"/>
        <v>40850</v>
      </c>
      <c r="S52" s="541"/>
      <c r="T52" s="12" t="s">
        <v>92</v>
      </c>
      <c r="U52" s="13" t="s">
        <v>166</v>
      </c>
      <c r="V52" s="44">
        <v>36600</v>
      </c>
      <c r="W52" s="44">
        <v>4250</v>
      </c>
      <c r="X52" s="22">
        <f t="shared" si="21"/>
        <v>40850</v>
      </c>
      <c r="Y52" s="44">
        <v>36600</v>
      </c>
      <c r="Z52" s="44">
        <v>4250</v>
      </c>
      <c r="AA52" s="151">
        <f t="shared" si="22"/>
        <v>40850</v>
      </c>
    </row>
    <row r="53" spans="1:27" ht="18.75" customHeight="1">
      <c r="A53" s="541"/>
      <c r="B53" s="12" t="s">
        <v>298</v>
      </c>
      <c r="C53" s="13" t="s">
        <v>295</v>
      </c>
      <c r="D53" s="133">
        <v>4500</v>
      </c>
      <c r="E53" s="44">
        <v>17550</v>
      </c>
      <c r="F53" s="22">
        <f t="shared" si="17"/>
        <v>22050</v>
      </c>
      <c r="G53" s="44"/>
      <c r="H53" s="44">
        <v>10500</v>
      </c>
      <c r="I53" s="151">
        <f t="shared" si="18"/>
        <v>10500</v>
      </c>
      <c r="J53" s="541"/>
      <c r="K53" s="12" t="s">
        <v>298</v>
      </c>
      <c r="L53" s="13" t="s">
        <v>295</v>
      </c>
      <c r="M53" s="133"/>
      <c r="N53" s="44">
        <v>9900</v>
      </c>
      <c r="O53" s="22">
        <f t="shared" si="19"/>
        <v>9900</v>
      </c>
      <c r="P53" s="44"/>
      <c r="Q53" s="44">
        <v>8500</v>
      </c>
      <c r="R53" s="151">
        <f t="shared" si="20"/>
        <v>8500</v>
      </c>
      <c r="S53" s="541"/>
      <c r="T53" s="12" t="s">
        <v>298</v>
      </c>
      <c r="U53" s="13" t="s">
        <v>295</v>
      </c>
      <c r="V53" s="133"/>
      <c r="W53" s="44">
        <v>21000</v>
      </c>
      <c r="X53" s="22">
        <f t="shared" si="21"/>
        <v>21000</v>
      </c>
      <c r="Y53" s="44"/>
      <c r="Z53" s="44">
        <v>11000</v>
      </c>
      <c r="AA53" s="151">
        <f t="shared" si="22"/>
        <v>11000</v>
      </c>
    </row>
    <row r="54" spans="1:27" ht="18.75" customHeight="1">
      <c r="A54" s="541"/>
      <c r="B54" s="12" t="s">
        <v>27</v>
      </c>
      <c r="C54" s="13" t="s">
        <v>96</v>
      </c>
      <c r="D54" s="133">
        <v>29567.5</v>
      </c>
      <c r="E54" s="44">
        <v>6500</v>
      </c>
      <c r="F54" s="22">
        <f t="shared" si="17"/>
        <v>36067.5</v>
      </c>
      <c r="G54" s="44">
        <v>29330</v>
      </c>
      <c r="H54" s="44">
        <v>7000</v>
      </c>
      <c r="I54" s="151">
        <f t="shared" si="18"/>
        <v>36330</v>
      </c>
      <c r="J54" s="541"/>
      <c r="K54" s="12" t="s">
        <v>27</v>
      </c>
      <c r="L54" s="13" t="s">
        <v>96</v>
      </c>
      <c r="M54" s="133">
        <v>29030</v>
      </c>
      <c r="N54" s="44">
        <v>7000</v>
      </c>
      <c r="O54" s="22">
        <f t="shared" si="19"/>
        <v>36030</v>
      </c>
      <c r="P54" s="44">
        <v>28530</v>
      </c>
      <c r="Q54" s="44">
        <v>7000</v>
      </c>
      <c r="R54" s="151">
        <f t="shared" si="20"/>
        <v>35530</v>
      </c>
      <c r="S54" s="541"/>
      <c r="T54" s="12" t="s">
        <v>27</v>
      </c>
      <c r="U54" s="13" t="s">
        <v>96</v>
      </c>
      <c r="V54" s="133">
        <v>28030</v>
      </c>
      <c r="W54" s="44">
        <v>7000</v>
      </c>
      <c r="X54" s="22">
        <f t="shared" si="21"/>
        <v>35030</v>
      </c>
      <c r="Y54" s="44">
        <v>27530</v>
      </c>
      <c r="Z54" s="44">
        <v>7000</v>
      </c>
      <c r="AA54" s="151">
        <f t="shared" si="22"/>
        <v>34530</v>
      </c>
    </row>
    <row r="55" spans="1:27" ht="18.75" customHeight="1">
      <c r="A55" s="541"/>
      <c r="B55" s="12" t="s">
        <v>12</v>
      </c>
      <c r="C55" s="13" t="s">
        <v>165</v>
      </c>
      <c r="D55" s="133">
        <v>261894</v>
      </c>
      <c r="E55" s="44"/>
      <c r="F55" s="22">
        <f t="shared" si="17"/>
        <v>261894</v>
      </c>
      <c r="G55" s="44">
        <v>260000</v>
      </c>
      <c r="H55" s="44"/>
      <c r="I55" s="151">
        <f t="shared" si="18"/>
        <v>260000</v>
      </c>
      <c r="J55" s="541"/>
      <c r="K55" s="12" t="s">
        <v>12</v>
      </c>
      <c r="L55" s="13" t="s">
        <v>165</v>
      </c>
      <c r="M55" s="44">
        <v>260000</v>
      </c>
      <c r="N55" s="44"/>
      <c r="O55" s="22">
        <f t="shared" si="19"/>
        <v>260000</v>
      </c>
      <c r="P55" s="44">
        <v>260000</v>
      </c>
      <c r="Q55" s="44"/>
      <c r="R55" s="151">
        <f t="shared" si="20"/>
        <v>260000</v>
      </c>
      <c r="S55" s="541"/>
      <c r="T55" s="12" t="s">
        <v>12</v>
      </c>
      <c r="U55" s="13" t="s">
        <v>165</v>
      </c>
      <c r="V55" s="44">
        <v>260000</v>
      </c>
      <c r="W55" s="44"/>
      <c r="X55" s="22">
        <f t="shared" si="21"/>
        <v>260000</v>
      </c>
      <c r="Y55" s="44">
        <v>260000</v>
      </c>
      <c r="Z55" s="44"/>
      <c r="AA55" s="151">
        <f t="shared" si="22"/>
        <v>260000</v>
      </c>
    </row>
    <row r="56" spans="1:27" ht="18" customHeight="1">
      <c r="A56" s="541"/>
      <c r="B56" s="12" t="s">
        <v>89</v>
      </c>
      <c r="C56" s="170" t="s">
        <v>167</v>
      </c>
      <c r="D56" s="133">
        <v>10257.9</v>
      </c>
      <c r="E56" s="44"/>
      <c r="F56" s="22">
        <f t="shared" si="17"/>
        <v>10257.9</v>
      </c>
      <c r="G56" s="44">
        <v>10000</v>
      </c>
      <c r="H56" s="44"/>
      <c r="I56" s="151">
        <f t="shared" si="18"/>
        <v>10000</v>
      </c>
      <c r="J56" s="541"/>
      <c r="K56" s="12" t="s">
        <v>89</v>
      </c>
      <c r="L56" s="170" t="s">
        <v>167</v>
      </c>
      <c r="M56" s="44">
        <v>10000</v>
      </c>
      <c r="N56" s="44"/>
      <c r="O56" s="22">
        <f t="shared" si="19"/>
        <v>10000</v>
      </c>
      <c r="P56" s="44">
        <v>10000</v>
      </c>
      <c r="Q56" s="44"/>
      <c r="R56" s="151">
        <f t="shared" si="20"/>
        <v>10000</v>
      </c>
      <c r="S56" s="541"/>
      <c r="T56" s="12" t="s">
        <v>89</v>
      </c>
      <c r="U56" s="170" t="s">
        <v>167</v>
      </c>
      <c r="V56" s="44">
        <v>10000</v>
      </c>
      <c r="W56" s="44"/>
      <c r="X56" s="22">
        <f t="shared" si="21"/>
        <v>10000</v>
      </c>
      <c r="Y56" s="44">
        <v>10000</v>
      </c>
      <c r="Z56" s="44"/>
      <c r="AA56" s="151">
        <f t="shared" si="22"/>
        <v>10000</v>
      </c>
    </row>
    <row r="57" spans="1:27" ht="18" customHeight="1">
      <c r="A57" s="541"/>
      <c r="B57" s="21" t="s">
        <v>308</v>
      </c>
      <c r="C57" s="184" t="s">
        <v>307</v>
      </c>
      <c r="D57" s="133">
        <v>1000</v>
      </c>
      <c r="E57" s="44"/>
      <c r="F57" s="22">
        <f>SUM(D57:E57)</f>
        <v>1000</v>
      </c>
      <c r="G57" s="133">
        <v>1000</v>
      </c>
      <c r="H57" s="44"/>
      <c r="I57" s="151">
        <f t="shared" si="18"/>
        <v>1000</v>
      </c>
      <c r="J57" s="541"/>
      <c r="K57" s="21" t="s">
        <v>308</v>
      </c>
      <c r="L57" s="184" t="s">
        <v>307</v>
      </c>
      <c r="M57" s="133">
        <v>1000</v>
      </c>
      <c r="N57" s="44"/>
      <c r="O57" s="22">
        <f t="shared" si="19"/>
        <v>1000</v>
      </c>
      <c r="P57" s="133">
        <v>1000</v>
      </c>
      <c r="Q57" s="44"/>
      <c r="R57" s="151">
        <f t="shared" si="20"/>
        <v>1000</v>
      </c>
      <c r="S57" s="541"/>
      <c r="T57" s="21" t="s">
        <v>308</v>
      </c>
      <c r="U57" s="184" t="s">
        <v>307</v>
      </c>
      <c r="V57" s="133">
        <v>1000</v>
      </c>
      <c r="W57" s="44"/>
      <c r="X57" s="22">
        <f t="shared" si="21"/>
        <v>1000</v>
      </c>
      <c r="Y57" s="133">
        <v>1000</v>
      </c>
      <c r="Z57" s="44"/>
      <c r="AA57" s="151">
        <f t="shared" si="22"/>
        <v>1000</v>
      </c>
    </row>
    <row r="58" spans="1:27" ht="18.75" customHeight="1">
      <c r="A58" s="541"/>
      <c r="B58" s="21" t="s">
        <v>28</v>
      </c>
      <c r="C58" s="177" t="s">
        <v>95</v>
      </c>
      <c r="D58" s="133">
        <v>7205</v>
      </c>
      <c r="E58" s="44"/>
      <c r="F58" s="22">
        <f t="shared" si="17"/>
        <v>7205</v>
      </c>
      <c r="G58" s="44">
        <v>7300</v>
      </c>
      <c r="H58" s="44"/>
      <c r="I58" s="151">
        <f t="shared" si="18"/>
        <v>7300</v>
      </c>
      <c r="J58" s="541"/>
      <c r="K58" s="21" t="s">
        <v>28</v>
      </c>
      <c r="L58" s="177" t="s">
        <v>95</v>
      </c>
      <c r="M58" s="44">
        <v>7300</v>
      </c>
      <c r="N58" s="44"/>
      <c r="O58" s="22">
        <f t="shared" si="19"/>
        <v>7300</v>
      </c>
      <c r="P58" s="44">
        <v>7300</v>
      </c>
      <c r="Q58" s="44"/>
      <c r="R58" s="151">
        <f t="shared" si="20"/>
        <v>7300</v>
      </c>
      <c r="S58" s="541"/>
      <c r="T58" s="21" t="s">
        <v>28</v>
      </c>
      <c r="U58" s="177" t="s">
        <v>95</v>
      </c>
      <c r="V58" s="44">
        <v>7300</v>
      </c>
      <c r="W58" s="44"/>
      <c r="X58" s="22">
        <f t="shared" si="21"/>
        <v>7300</v>
      </c>
      <c r="Y58" s="44">
        <v>7300</v>
      </c>
      <c r="Z58" s="44"/>
      <c r="AA58" s="151">
        <f t="shared" si="22"/>
        <v>7300</v>
      </c>
    </row>
    <row r="59" spans="1:27" ht="24" customHeight="1">
      <c r="A59" s="542"/>
      <c r="B59" s="536" t="s">
        <v>19</v>
      </c>
      <c r="C59" s="636"/>
      <c r="D59" s="166">
        <f>SUM(D48:D58)</f>
        <v>370258.80000000005</v>
      </c>
      <c r="E59" s="167">
        <f>SUM(E48:E58)</f>
        <v>28300</v>
      </c>
      <c r="F59" s="168">
        <f t="shared" si="17"/>
        <v>398558.80000000005</v>
      </c>
      <c r="G59" s="166">
        <f>SUM(G48:G58)</f>
        <v>360840</v>
      </c>
      <c r="H59" s="167">
        <f>SUM(H48:H58)</f>
        <v>21750</v>
      </c>
      <c r="I59" s="169">
        <f t="shared" si="18"/>
        <v>382590</v>
      </c>
      <c r="J59" s="542"/>
      <c r="K59" s="536" t="s">
        <v>19</v>
      </c>
      <c r="L59" s="636"/>
      <c r="M59" s="166">
        <f>SUM(M48:M58)</f>
        <v>360540</v>
      </c>
      <c r="N59" s="167">
        <f>SUM(N48:N58)</f>
        <v>21150</v>
      </c>
      <c r="O59" s="168">
        <f t="shared" si="19"/>
        <v>381690</v>
      </c>
      <c r="P59" s="166">
        <f>SUM(P48:P58)</f>
        <v>360040</v>
      </c>
      <c r="Q59" s="167">
        <f>SUM(Q48:Q58)</f>
        <v>19750</v>
      </c>
      <c r="R59" s="169">
        <f t="shared" si="20"/>
        <v>379790</v>
      </c>
      <c r="S59" s="542"/>
      <c r="T59" s="536" t="s">
        <v>19</v>
      </c>
      <c r="U59" s="636"/>
      <c r="V59" s="166">
        <f>SUM(V48:V58)</f>
        <v>359540</v>
      </c>
      <c r="W59" s="167">
        <f>SUM(W48:W58)</f>
        <v>32250</v>
      </c>
      <c r="X59" s="168">
        <f t="shared" si="21"/>
        <v>391790</v>
      </c>
      <c r="Y59" s="166">
        <f>SUM(Y48:Y58)</f>
        <v>359040</v>
      </c>
      <c r="Z59" s="167">
        <f>SUM(Z48:Z58)</f>
        <v>22250</v>
      </c>
      <c r="AA59" s="169">
        <f t="shared" si="22"/>
        <v>381290</v>
      </c>
    </row>
    <row r="60" spans="1:27" ht="18.75" customHeight="1">
      <c r="A60" s="533" t="s">
        <v>30</v>
      </c>
      <c r="B60" s="71" t="s">
        <v>29</v>
      </c>
      <c r="C60" s="72" t="s">
        <v>26</v>
      </c>
      <c r="D60" s="138">
        <v>3460</v>
      </c>
      <c r="E60" s="162"/>
      <c r="F60" s="22">
        <f t="shared" si="17"/>
        <v>3460</v>
      </c>
      <c r="G60" s="44">
        <v>3400</v>
      </c>
      <c r="H60" s="44"/>
      <c r="I60" s="151">
        <f t="shared" si="18"/>
        <v>3400</v>
      </c>
      <c r="J60" s="533" t="s">
        <v>30</v>
      </c>
      <c r="K60" s="71" t="s">
        <v>29</v>
      </c>
      <c r="L60" s="7" t="s">
        <v>26</v>
      </c>
      <c r="M60" s="133">
        <v>3350</v>
      </c>
      <c r="N60" s="44"/>
      <c r="O60" s="22">
        <f t="shared" si="19"/>
        <v>3350</v>
      </c>
      <c r="P60" s="44">
        <v>3330</v>
      </c>
      <c r="Q60" s="44"/>
      <c r="R60" s="151">
        <f t="shared" si="20"/>
        <v>3330</v>
      </c>
      <c r="S60" s="533" t="s">
        <v>30</v>
      </c>
      <c r="T60" s="71" t="s">
        <v>29</v>
      </c>
      <c r="U60" s="7" t="s">
        <v>26</v>
      </c>
      <c r="V60" s="133">
        <v>3290</v>
      </c>
      <c r="W60" s="44"/>
      <c r="X60" s="22">
        <f t="shared" si="21"/>
        <v>3290</v>
      </c>
      <c r="Y60" s="44">
        <v>3280</v>
      </c>
      <c r="Z60" s="44"/>
      <c r="AA60" s="151">
        <f t="shared" si="22"/>
        <v>3280</v>
      </c>
    </row>
    <row r="61" spans="1:27" ht="18.75" customHeight="1">
      <c r="A61" s="533"/>
      <c r="B61" s="66" t="s">
        <v>318</v>
      </c>
      <c r="C61" s="52" t="s">
        <v>299</v>
      </c>
      <c r="D61" s="133">
        <v>200</v>
      </c>
      <c r="E61" s="44"/>
      <c r="F61" s="22">
        <f>SUM(D61:E61)</f>
        <v>200</v>
      </c>
      <c r="G61" s="44">
        <v>200</v>
      </c>
      <c r="H61" s="44"/>
      <c r="I61" s="151">
        <f>SUM(G61:H61)</f>
        <v>200</v>
      </c>
      <c r="J61" s="533"/>
      <c r="K61" s="66" t="s">
        <v>318</v>
      </c>
      <c r="L61" s="202" t="s">
        <v>299</v>
      </c>
      <c r="M61" s="133">
        <v>200</v>
      </c>
      <c r="N61" s="44"/>
      <c r="O61" s="22">
        <f>SUM(M61:N61)</f>
        <v>200</v>
      </c>
      <c r="P61" s="44">
        <v>200</v>
      </c>
      <c r="Q61" s="44"/>
      <c r="R61" s="151">
        <f>SUM(P61:Q61)</f>
        <v>200</v>
      </c>
      <c r="S61" s="533"/>
      <c r="T61" s="66" t="s">
        <v>318</v>
      </c>
      <c r="U61" s="202" t="s">
        <v>299</v>
      </c>
      <c r="V61" s="133">
        <v>200</v>
      </c>
      <c r="W61" s="44"/>
      <c r="X61" s="22">
        <f>SUM(V61:W61)</f>
        <v>200</v>
      </c>
      <c r="Y61" s="44">
        <v>200</v>
      </c>
      <c r="Z61" s="44"/>
      <c r="AA61" s="151">
        <f>SUM(Y61:Z61)</f>
        <v>200</v>
      </c>
    </row>
    <row r="62" spans="1:27" ht="18.75" customHeight="1">
      <c r="A62" s="533"/>
      <c r="B62" s="24" t="s">
        <v>93</v>
      </c>
      <c r="C62" s="74" t="s">
        <v>166</v>
      </c>
      <c r="D62" s="178">
        <v>250</v>
      </c>
      <c r="E62" s="179"/>
      <c r="F62" s="22">
        <f t="shared" si="17"/>
        <v>250</v>
      </c>
      <c r="G62" s="179">
        <v>250</v>
      </c>
      <c r="H62" s="179"/>
      <c r="I62" s="151">
        <f t="shared" si="18"/>
        <v>250</v>
      </c>
      <c r="J62" s="533"/>
      <c r="K62" s="24" t="s">
        <v>93</v>
      </c>
      <c r="L62" s="201" t="s">
        <v>166</v>
      </c>
      <c r="M62" s="179">
        <v>250</v>
      </c>
      <c r="N62" s="179"/>
      <c r="O62" s="22">
        <f t="shared" si="19"/>
        <v>250</v>
      </c>
      <c r="P62" s="179">
        <v>250</v>
      </c>
      <c r="Q62" s="179"/>
      <c r="R62" s="151">
        <f t="shared" si="20"/>
        <v>250</v>
      </c>
      <c r="S62" s="533"/>
      <c r="T62" s="24" t="s">
        <v>93</v>
      </c>
      <c r="U62" s="201" t="s">
        <v>166</v>
      </c>
      <c r="V62" s="179">
        <v>250</v>
      </c>
      <c r="W62" s="179"/>
      <c r="X62" s="22">
        <f t="shared" si="21"/>
        <v>250</v>
      </c>
      <c r="Y62" s="179">
        <v>250</v>
      </c>
      <c r="Z62" s="179"/>
      <c r="AA62" s="151">
        <f t="shared" si="22"/>
        <v>250</v>
      </c>
    </row>
    <row r="63" spans="1:27" ht="24" customHeight="1" thickBot="1">
      <c r="A63" s="541"/>
      <c r="B63" s="544" t="s">
        <v>19</v>
      </c>
      <c r="C63" s="707"/>
      <c r="D63" s="180">
        <f>SUM(D60:D62)</f>
        <v>3910</v>
      </c>
      <c r="E63" s="137"/>
      <c r="F63" s="181">
        <f t="shared" si="17"/>
        <v>3910</v>
      </c>
      <c r="G63" s="182">
        <f>SUM(G60:G62)</f>
        <v>3850</v>
      </c>
      <c r="H63" s="137"/>
      <c r="I63" s="183">
        <f t="shared" si="18"/>
        <v>3850</v>
      </c>
      <c r="J63" s="541"/>
      <c r="K63" s="544" t="s">
        <v>19</v>
      </c>
      <c r="L63" s="707"/>
      <c r="M63" s="182">
        <f>SUM(M60:M62)</f>
        <v>3800</v>
      </c>
      <c r="N63" s="137"/>
      <c r="O63" s="181">
        <f t="shared" si="19"/>
        <v>3800</v>
      </c>
      <c r="P63" s="182">
        <f>SUM(P60:P62)</f>
        <v>3780</v>
      </c>
      <c r="Q63" s="137"/>
      <c r="R63" s="183">
        <f t="shared" si="20"/>
        <v>3780</v>
      </c>
      <c r="S63" s="541"/>
      <c r="T63" s="544" t="s">
        <v>19</v>
      </c>
      <c r="U63" s="707"/>
      <c r="V63" s="182">
        <f>SUM(V60:V62)</f>
        <v>3740</v>
      </c>
      <c r="W63" s="137"/>
      <c r="X63" s="181">
        <f t="shared" si="21"/>
        <v>3740</v>
      </c>
      <c r="Y63" s="182">
        <f>SUM(Y60:Y62)</f>
        <v>3730</v>
      </c>
      <c r="Z63" s="137"/>
      <c r="AA63" s="183">
        <f t="shared" si="22"/>
        <v>3730</v>
      </c>
    </row>
    <row r="64" spans="1:27" ht="37.5" customHeight="1" thickBot="1" thickTop="1">
      <c r="A64" s="546" t="s">
        <v>31</v>
      </c>
      <c r="B64" s="547"/>
      <c r="C64" s="548"/>
      <c r="D64" s="482">
        <f>D7+D12+D17+D25+D28+D36+D41+D47+D59+D63</f>
        <v>790333.18</v>
      </c>
      <c r="E64" s="483">
        <f>E7+E12++E17+E25+E28+E36+E41+E47+E59+E63</f>
        <v>340682.63</v>
      </c>
      <c r="F64" s="484">
        <f t="shared" si="17"/>
        <v>1131015.81</v>
      </c>
      <c r="G64" s="482">
        <f>G7+G12+G17+G25+G28+G36+G41+G47+G59+G63</f>
        <v>779280.6</v>
      </c>
      <c r="H64" s="483">
        <f>H7+H12++H17+H25+H28+H36+H41+H47+H59+H63</f>
        <v>379600</v>
      </c>
      <c r="I64" s="485">
        <f t="shared" si="18"/>
        <v>1158880.6</v>
      </c>
      <c r="J64" s="546" t="s">
        <v>31</v>
      </c>
      <c r="K64" s="547"/>
      <c r="L64" s="548"/>
      <c r="M64" s="482">
        <f>M7+M12+M17+M25+M28+M36+M41+M47+M59+M63</f>
        <v>789943.5</v>
      </c>
      <c r="N64" s="483">
        <f>N7+N12++N17+N25+N28+N36+N41+N47+N59+N63</f>
        <v>357200</v>
      </c>
      <c r="O64" s="486">
        <f t="shared" si="19"/>
        <v>1147143.5</v>
      </c>
      <c r="P64" s="482">
        <f>P7+P12+P17+P25+P28+P36+P41+P47+P59+P63</f>
        <v>803105.6</v>
      </c>
      <c r="Q64" s="483">
        <f>Q7+Q12++Q17+Q25+Q28+Q36+Q41+Q47+Q59+Q63</f>
        <v>305800</v>
      </c>
      <c r="R64" s="487">
        <f t="shared" si="20"/>
        <v>1108905.6</v>
      </c>
      <c r="S64" s="546" t="s">
        <v>31</v>
      </c>
      <c r="T64" s="547"/>
      <c r="U64" s="548"/>
      <c r="V64" s="482">
        <f>V7+V12+V17+V25+V28+V36+V41+V47+V59+V63</f>
        <v>812085.9</v>
      </c>
      <c r="W64" s="483">
        <f>W7+W12++W17+W25+W28+W36+W41+W47+W59+W63</f>
        <v>310900</v>
      </c>
      <c r="X64" s="483">
        <f t="shared" si="21"/>
        <v>1122985.9</v>
      </c>
      <c r="Y64" s="482">
        <f>Y7+Y12+Y17+Y25+Y28+Y36+Y41+Y47+Y59+Y63</f>
        <v>832370.6</v>
      </c>
      <c r="Z64" s="483">
        <f>Z7+Z12++Z17+Z25+Z28+Z36+Z41+Z47+Z59+Z63</f>
        <v>313200</v>
      </c>
      <c r="AA64" s="488">
        <f t="shared" si="22"/>
        <v>1145570.6</v>
      </c>
    </row>
    <row r="65" ht="27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spans="1:3" ht="15" customHeight="1">
      <c r="A91" s="5"/>
      <c r="B91" s="5"/>
      <c r="C91" s="5"/>
    </row>
    <row r="92" spans="1:3" ht="15" customHeight="1">
      <c r="A92" s="5"/>
      <c r="B92" s="5"/>
      <c r="C92" s="5"/>
    </row>
    <row r="93" spans="1:3" ht="15" customHeight="1">
      <c r="A93" s="5"/>
      <c r="B93" s="5"/>
      <c r="C93" s="5"/>
    </row>
    <row r="94" spans="1:3" ht="15" customHeight="1">
      <c r="A94" s="5"/>
      <c r="B94" s="5"/>
      <c r="C94" s="5"/>
    </row>
    <row r="95" spans="1:3" ht="15" customHeight="1">
      <c r="A95" s="5"/>
      <c r="B95" s="5"/>
      <c r="C95" s="5"/>
    </row>
    <row r="96" spans="1:3" ht="15" customHeight="1">
      <c r="A96" s="5"/>
      <c r="B96" s="5"/>
      <c r="C96" s="5"/>
    </row>
    <row r="97" spans="1:3" ht="15" customHeight="1">
      <c r="A97" s="5"/>
      <c r="B97" s="5"/>
      <c r="C97" s="5"/>
    </row>
    <row r="98" spans="1:3" ht="15" customHeight="1">
      <c r="A98" s="5"/>
      <c r="B98" s="5"/>
      <c r="C98" s="5"/>
    </row>
    <row r="99" spans="1:3" ht="15" customHeight="1">
      <c r="A99" s="5"/>
      <c r="B99" s="5"/>
      <c r="C99" s="5"/>
    </row>
    <row r="100" spans="1:3" ht="15" customHeight="1">
      <c r="A100" s="5"/>
      <c r="B100" s="5"/>
      <c r="C100" s="5"/>
    </row>
    <row r="101" spans="1:3" ht="15" customHeight="1">
      <c r="A101" s="5"/>
      <c r="B101" s="5"/>
      <c r="C101" s="5"/>
    </row>
    <row r="102" spans="1:3" ht="15" customHeight="1">
      <c r="A102" s="5"/>
      <c r="B102" s="5"/>
      <c r="C102" s="5"/>
    </row>
    <row r="103" spans="1:3" ht="15" customHeight="1">
      <c r="A103" s="5"/>
      <c r="B103" s="5"/>
      <c r="C103" s="5"/>
    </row>
    <row r="104" spans="1:3" ht="15" customHeight="1">
      <c r="A104" s="5"/>
      <c r="B104" s="5"/>
      <c r="C104" s="5"/>
    </row>
    <row r="105" spans="1:3" ht="15" customHeight="1">
      <c r="A105" s="5"/>
      <c r="B105" s="5"/>
      <c r="C105" s="5"/>
    </row>
    <row r="106" spans="1:3" ht="15" customHeight="1">
      <c r="A106" s="5"/>
      <c r="B106" s="5"/>
      <c r="C106" s="5"/>
    </row>
    <row r="107" spans="1:3" ht="15" customHeight="1">
      <c r="A107" s="5"/>
      <c r="B107" s="5"/>
      <c r="C107" s="5"/>
    </row>
    <row r="108" spans="1:3" ht="15" customHeight="1">
      <c r="A108" s="5"/>
      <c r="B108" s="5"/>
      <c r="C108" s="5"/>
    </row>
    <row r="109" spans="1:3" ht="15" customHeight="1">
      <c r="A109" s="5"/>
      <c r="B109" s="5"/>
      <c r="C109" s="5"/>
    </row>
    <row r="110" spans="1:3" ht="15" customHeight="1">
      <c r="A110" s="5"/>
      <c r="B110" s="5"/>
      <c r="C110" s="5"/>
    </row>
    <row r="111" spans="1:3" ht="15" customHeight="1">
      <c r="A111" s="5"/>
      <c r="B111" s="5"/>
      <c r="C111" s="5"/>
    </row>
    <row r="112" spans="1:3" ht="15" customHeight="1">
      <c r="A112" s="5"/>
      <c r="B112" s="5"/>
      <c r="C112" s="5"/>
    </row>
    <row r="113" spans="1:3" ht="15" customHeight="1">
      <c r="A113" s="5"/>
      <c r="B113" s="5"/>
      <c r="C113" s="5"/>
    </row>
    <row r="114" spans="1:3" ht="15" customHeight="1">
      <c r="A114" s="5"/>
      <c r="B114" s="5"/>
      <c r="C114" s="5"/>
    </row>
    <row r="115" spans="1:3" ht="15" customHeight="1">
      <c r="A115" s="5"/>
      <c r="B115" s="5"/>
      <c r="C115" s="5"/>
    </row>
    <row r="116" spans="1:3" ht="15" customHeight="1">
      <c r="A116" s="5"/>
      <c r="B116" s="5"/>
      <c r="C116" s="5"/>
    </row>
    <row r="117" spans="1:3" ht="15" customHeight="1">
      <c r="A117" s="5"/>
      <c r="B117" s="5"/>
      <c r="C117" s="5"/>
    </row>
    <row r="118" spans="1:3" ht="15" customHeight="1">
      <c r="A118" s="5"/>
      <c r="B118" s="5"/>
      <c r="C118" s="5"/>
    </row>
    <row r="119" spans="1:3" ht="15" customHeight="1">
      <c r="A119" s="5"/>
      <c r="B119" s="5"/>
      <c r="C119" s="5"/>
    </row>
    <row r="120" spans="1:3" ht="15" customHeight="1">
      <c r="A120" s="5"/>
      <c r="B120" s="5"/>
      <c r="C120" s="5"/>
    </row>
    <row r="121" spans="1:3" ht="15" customHeight="1">
      <c r="A121" s="5"/>
      <c r="B121" s="5"/>
      <c r="C121" s="5"/>
    </row>
    <row r="122" spans="1:3" ht="15" customHeight="1">
      <c r="A122" s="5"/>
      <c r="B122" s="5"/>
      <c r="C122" s="5"/>
    </row>
    <row r="123" spans="1:3" ht="15" customHeight="1">
      <c r="A123" s="5"/>
      <c r="B123" s="5"/>
      <c r="C123" s="5"/>
    </row>
    <row r="124" spans="1:3" ht="15" customHeight="1">
      <c r="A124" s="5"/>
      <c r="B124" s="5"/>
      <c r="C124" s="5"/>
    </row>
    <row r="125" spans="1:3" ht="15" customHeight="1">
      <c r="A125" s="5"/>
      <c r="B125" s="5"/>
      <c r="C125" s="5"/>
    </row>
    <row r="126" spans="1:3" ht="15" customHeight="1">
      <c r="A126" s="5"/>
      <c r="B126" s="5"/>
      <c r="C126" s="5"/>
    </row>
    <row r="127" spans="1:3" ht="15" customHeight="1">
      <c r="A127" s="5"/>
      <c r="B127" s="5"/>
      <c r="C127" s="5"/>
    </row>
    <row r="128" spans="1:3" ht="15" customHeight="1">
      <c r="A128" s="5"/>
      <c r="B128" s="5"/>
      <c r="C128" s="5"/>
    </row>
    <row r="129" spans="1:3" ht="15" customHeight="1">
      <c r="A129" s="5"/>
      <c r="B129" s="5"/>
      <c r="C129" s="5"/>
    </row>
    <row r="130" spans="1:3" ht="15" customHeight="1">
      <c r="A130" s="5"/>
      <c r="B130" s="5"/>
      <c r="C130" s="5"/>
    </row>
    <row r="131" spans="1:3" ht="15" customHeight="1">
      <c r="A131" s="5"/>
      <c r="B131" s="5"/>
      <c r="C131" s="5"/>
    </row>
    <row r="132" spans="1:3" ht="15" customHeight="1">
      <c r="A132" s="5"/>
      <c r="B132" s="5"/>
      <c r="C132" s="5"/>
    </row>
    <row r="133" spans="1:3" ht="15" customHeight="1">
      <c r="A133" s="5"/>
      <c r="B133" s="5"/>
      <c r="C133" s="5"/>
    </row>
    <row r="134" spans="1:3" ht="15" customHeight="1">
      <c r="A134" s="5"/>
      <c r="B134" s="5"/>
      <c r="C134" s="5"/>
    </row>
    <row r="135" spans="1:3" ht="15" customHeight="1">
      <c r="A135" s="5"/>
      <c r="B135" s="5"/>
      <c r="C135" s="5"/>
    </row>
    <row r="136" spans="1:3" ht="15" customHeight="1">
      <c r="A136" s="5"/>
      <c r="B136" s="5"/>
      <c r="C136" s="5"/>
    </row>
    <row r="137" spans="1:3" ht="15" customHeight="1">
      <c r="A137" s="5"/>
      <c r="B137" s="5"/>
      <c r="C137" s="5"/>
    </row>
    <row r="138" spans="1:3" ht="15" customHeight="1">
      <c r="A138" s="5"/>
      <c r="B138" s="5"/>
      <c r="C138" s="5"/>
    </row>
    <row r="139" spans="1:3" ht="15" customHeight="1">
      <c r="A139" s="5"/>
      <c r="B139" s="5"/>
      <c r="C139" s="5"/>
    </row>
    <row r="140" spans="1:3" ht="15" customHeight="1">
      <c r="A140" s="5"/>
      <c r="B140" s="5"/>
      <c r="C140" s="5"/>
    </row>
    <row r="141" spans="1:3" ht="15" customHeight="1">
      <c r="A141" s="5"/>
      <c r="B141" s="5"/>
      <c r="C141" s="5"/>
    </row>
    <row r="142" spans="1:3" ht="15" customHeight="1">
      <c r="A142" s="5"/>
      <c r="B142" s="5"/>
      <c r="C142" s="5"/>
    </row>
    <row r="143" spans="1:3" ht="15" customHeight="1">
      <c r="A143" s="5"/>
      <c r="B143" s="5"/>
      <c r="C143" s="5"/>
    </row>
    <row r="144" spans="1:3" ht="15" customHeight="1">
      <c r="A144" s="5"/>
      <c r="B144" s="5"/>
      <c r="C144" s="5"/>
    </row>
    <row r="145" spans="1:3" ht="15" customHeight="1">
      <c r="A145" s="5"/>
      <c r="B145" s="5"/>
      <c r="C145" s="5"/>
    </row>
    <row r="146" spans="1:3" ht="15" customHeight="1">
      <c r="A146" s="5"/>
      <c r="B146" s="5"/>
      <c r="C146" s="5"/>
    </row>
    <row r="147" spans="1:3" ht="15" customHeight="1">
      <c r="A147" s="5"/>
      <c r="B147" s="5"/>
      <c r="C147" s="5"/>
    </row>
    <row r="148" spans="1:3" ht="15" customHeight="1">
      <c r="A148" s="5"/>
      <c r="B148" s="5"/>
      <c r="C148" s="5"/>
    </row>
    <row r="149" spans="1:3" ht="15" customHeight="1">
      <c r="A149" s="5"/>
      <c r="B149" s="5"/>
      <c r="C149" s="5"/>
    </row>
    <row r="150" spans="1:3" ht="15" customHeight="1">
      <c r="A150" s="5"/>
      <c r="B150" s="5"/>
      <c r="C150" s="5"/>
    </row>
    <row r="151" spans="1:3" ht="15" customHeight="1">
      <c r="A151" s="5"/>
      <c r="B151" s="5"/>
      <c r="C151" s="5"/>
    </row>
    <row r="152" spans="1:3" ht="15" customHeight="1">
      <c r="A152" s="5"/>
      <c r="B152" s="5"/>
      <c r="C152" s="5"/>
    </row>
    <row r="153" spans="1:3" ht="15" customHeight="1">
      <c r="A153" s="5"/>
      <c r="B153" s="5"/>
      <c r="C153" s="5"/>
    </row>
    <row r="154" spans="1:3" ht="15" customHeight="1">
      <c r="A154" s="5"/>
      <c r="B154" s="5"/>
      <c r="C154" s="5"/>
    </row>
    <row r="155" spans="1:3" ht="15" customHeight="1">
      <c r="A155" s="5"/>
      <c r="B155" s="5"/>
      <c r="C155" s="5"/>
    </row>
    <row r="156" spans="1:3" ht="15" customHeight="1">
      <c r="A156" s="5"/>
      <c r="B156" s="5"/>
      <c r="C156" s="5"/>
    </row>
    <row r="157" spans="1:3" ht="15" customHeight="1">
      <c r="A157" s="5"/>
      <c r="B157" s="5"/>
      <c r="C157" s="5"/>
    </row>
    <row r="158" spans="1:3" ht="15" customHeight="1">
      <c r="A158" s="5"/>
      <c r="B158" s="5"/>
      <c r="C158" s="5"/>
    </row>
    <row r="159" spans="1:3" ht="15" customHeight="1">
      <c r="A159" s="5"/>
      <c r="B159" s="5"/>
      <c r="C159" s="5"/>
    </row>
    <row r="160" spans="1:3" ht="15" customHeight="1">
      <c r="A160" s="5"/>
      <c r="B160" s="5"/>
      <c r="C160" s="5"/>
    </row>
    <row r="161" spans="1:3" ht="15" customHeight="1">
      <c r="A161" s="5"/>
      <c r="B161" s="5"/>
      <c r="C161" s="5"/>
    </row>
    <row r="162" spans="1:3" ht="15" customHeight="1">
      <c r="A162" s="5"/>
      <c r="B162" s="5"/>
      <c r="C162" s="5"/>
    </row>
    <row r="163" spans="1:3" ht="15" customHeight="1">
      <c r="A163" s="5"/>
      <c r="B163" s="5"/>
      <c r="C163" s="5"/>
    </row>
    <row r="164" spans="1:3" ht="15" customHeight="1">
      <c r="A164" s="5"/>
      <c r="B164" s="5"/>
      <c r="C164" s="5"/>
    </row>
    <row r="165" spans="1:3" ht="15" customHeight="1">
      <c r="A165" s="5"/>
      <c r="B165" s="5"/>
      <c r="C165" s="5"/>
    </row>
    <row r="166" spans="1:3" ht="15" customHeight="1">
      <c r="A166" s="5"/>
      <c r="B166" s="5"/>
      <c r="C166" s="5"/>
    </row>
    <row r="167" spans="1:3" ht="15" customHeight="1">
      <c r="A167" s="5"/>
      <c r="B167" s="5"/>
      <c r="C167" s="5"/>
    </row>
    <row r="168" spans="1:3" ht="15" customHeight="1">
      <c r="A168" s="5"/>
      <c r="B168" s="5"/>
      <c r="C168" s="5"/>
    </row>
    <row r="169" spans="1:3" ht="15" customHeight="1">
      <c r="A169" s="5"/>
      <c r="B169" s="5"/>
      <c r="C169" s="5"/>
    </row>
    <row r="170" spans="1:3" ht="15" customHeight="1">
      <c r="A170" s="5"/>
      <c r="B170" s="5"/>
      <c r="C170" s="5"/>
    </row>
    <row r="171" spans="1:3" ht="15" customHeight="1">
      <c r="A171" s="5"/>
      <c r="B171" s="5"/>
      <c r="C171" s="5"/>
    </row>
    <row r="172" spans="1:3" ht="15" customHeight="1">
      <c r="A172" s="5"/>
      <c r="B172" s="5"/>
      <c r="C172" s="5"/>
    </row>
    <row r="173" spans="1:3" ht="15" customHeight="1">
      <c r="A173" s="5"/>
      <c r="B173" s="5"/>
      <c r="C173" s="5"/>
    </row>
    <row r="174" spans="1:3" ht="15" customHeight="1">
      <c r="A174" s="5"/>
      <c r="B174" s="5"/>
      <c r="C174" s="5"/>
    </row>
    <row r="175" spans="1:3" ht="15" customHeight="1">
      <c r="A175" s="5"/>
      <c r="B175" s="5"/>
      <c r="C175" s="5"/>
    </row>
    <row r="176" spans="1:3" ht="15" customHeight="1">
      <c r="A176" s="5"/>
      <c r="B176" s="5"/>
      <c r="C176" s="5"/>
    </row>
    <row r="177" spans="1:3" ht="15" customHeight="1">
      <c r="A177" s="5"/>
      <c r="B177" s="5"/>
      <c r="C177" s="5"/>
    </row>
    <row r="178" spans="1:3" ht="15" customHeight="1">
      <c r="A178" s="5"/>
      <c r="B178" s="5"/>
      <c r="C178" s="5"/>
    </row>
    <row r="179" spans="1:3" ht="15" customHeight="1">
      <c r="A179" s="5"/>
      <c r="B179" s="5"/>
      <c r="C179" s="5"/>
    </row>
    <row r="180" spans="1:3" ht="15" customHeight="1">
      <c r="A180" s="5"/>
      <c r="B180" s="5"/>
      <c r="C180" s="5"/>
    </row>
    <row r="181" spans="1:3" ht="15" customHeight="1">
      <c r="A181" s="5"/>
      <c r="B181" s="5"/>
      <c r="C181" s="5"/>
    </row>
    <row r="182" spans="1:3" ht="15" customHeight="1">
      <c r="A182" s="5"/>
      <c r="B182" s="5"/>
      <c r="C182" s="5"/>
    </row>
    <row r="183" spans="1:3" ht="15" customHeight="1">
      <c r="A183" s="5"/>
      <c r="B183" s="5"/>
      <c r="C183" s="5"/>
    </row>
    <row r="184" spans="1:3" ht="15" customHeight="1">
      <c r="A184" s="5"/>
      <c r="B184" s="5"/>
      <c r="C184" s="5"/>
    </row>
    <row r="185" spans="1:3" ht="15" customHeight="1">
      <c r="A185" s="5"/>
      <c r="B185" s="5"/>
      <c r="C185" s="5"/>
    </row>
    <row r="186" spans="1:3" ht="15" customHeight="1">
      <c r="A186" s="5"/>
      <c r="B186" s="5"/>
      <c r="C186" s="5"/>
    </row>
    <row r="187" spans="1:3" ht="15" customHeight="1">
      <c r="A187" s="5"/>
      <c r="B187" s="5"/>
      <c r="C187" s="5"/>
    </row>
    <row r="188" spans="1:3" ht="15" customHeight="1">
      <c r="A188" s="5"/>
      <c r="B188" s="5"/>
      <c r="C188" s="5"/>
    </row>
    <row r="189" spans="1:3" ht="15" customHeight="1">
      <c r="A189" s="5"/>
      <c r="B189" s="5"/>
      <c r="C189" s="5"/>
    </row>
    <row r="190" spans="1:3" ht="15" customHeight="1">
      <c r="A190" s="5"/>
      <c r="B190" s="5"/>
      <c r="C190" s="5"/>
    </row>
    <row r="191" spans="1:3" ht="15" customHeight="1">
      <c r="A191" s="5"/>
      <c r="B191" s="5"/>
      <c r="C191" s="5"/>
    </row>
    <row r="192" spans="1:3" ht="15" customHeight="1">
      <c r="A192" s="5"/>
      <c r="B192" s="5"/>
      <c r="C192" s="5"/>
    </row>
    <row r="193" spans="1:3" ht="15" customHeight="1">
      <c r="A193" s="5"/>
      <c r="B193" s="5"/>
      <c r="C193" s="5"/>
    </row>
    <row r="194" spans="1:3" ht="15" customHeight="1">
      <c r="A194" s="5"/>
      <c r="B194" s="5"/>
      <c r="C194" s="5"/>
    </row>
    <row r="195" spans="1:3" ht="15" customHeight="1">
      <c r="A195" s="5"/>
      <c r="B195" s="5"/>
      <c r="C195" s="5"/>
    </row>
    <row r="196" spans="1:3" ht="15" customHeight="1">
      <c r="A196" s="5"/>
      <c r="B196" s="5"/>
      <c r="C196" s="5"/>
    </row>
    <row r="197" spans="1:3" ht="15" customHeight="1">
      <c r="A197" s="5"/>
      <c r="B197" s="5"/>
      <c r="C197" s="5"/>
    </row>
    <row r="198" spans="1:3" ht="15" customHeight="1">
      <c r="A198" s="5"/>
      <c r="B198" s="5"/>
      <c r="C198" s="5"/>
    </row>
    <row r="199" spans="1:3" ht="15" customHeight="1">
      <c r="A199" s="5"/>
      <c r="B199" s="5"/>
      <c r="C199" s="5"/>
    </row>
    <row r="200" spans="1:3" ht="15" customHeight="1">
      <c r="A200" s="5"/>
      <c r="B200" s="5"/>
      <c r="C200" s="5"/>
    </row>
    <row r="201" spans="1:3" ht="15" customHeight="1">
      <c r="A201" s="5"/>
      <c r="B201" s="5"/>
      <c r="C201" s="5"/>
    </row>
    <row r="202" spans="1:3" ht="15" customHeight="1">
      <c r="A202" s="5"/>
      <c r="B202" s="5"/>
      <c r="C202" s="5"/>
    </row>
    <row r="203" spans="1:3" ht="15" customHeight="1">
      <c r="A203" s="5"/>
      <c r="B203" s="5"/>
      <c r="C203" s="5"/>
    </row>
    <row r="204" spans="1:3" ht="15" customHeight="1">
      <c r="A204" s="5"/>
      <c r="B204" s="5"/>
      <c r="C204" s="5"/>
    </row>
    <row r="205" spans="1:3" ht="15" customHeight="1">
      <c r="A205" s="5"/>
      <c r="B205" s="5"/>
      <c r="C205" s="5"/>
    </row>
    <row r="206" spans="1:3" ht="15" customHeight="1">
      <c r="A206" s="5"/>
      <c r="B206" s="5"/>
      <c r="C206" s="5"/>
    </row>
    <row r="207" spans="1:3" ht="15" customHeight="1">
      <c r="A207" s="5"/>
      <c r="B207" s="5"/>
      <c r="C207" s="5"/>
    </row>
    <row r="208" spans="1:3" ht="15" customHeight="1">
      <c r="A208" s="5"/>
      <c r="B208" s="5"/>
      <c r="C208" s="5"/>
    </row>
    <row r="209" spans="1:3" ht="15" customHeight="1">
      <c r="A209" s="5"/>
      <c r="B209" s="5"/>
      <c r="C209" s="5"/>
    </row>
    <row r="210" spans="1:3" ht="15" customHeight="1">
      <c r="A210" s="5"/>
      <c r="B210" s="5"/>
      <c r="C210" s="5"/>
    </row>
    <row r="211" spans="1:3" ht="15" customHeight="1">
      <c r="A211" s="5"/>
      <c r="B211" s="5"/>
      <c r="C211" s="5"/>
    </row>
    <row r="212" spans="1:3" ht="15" customHeight="1">
      <c r="A212" s="5"/>
      <c r="B212" s="5"/>
      <c r="C212" s="5"/>
    </row>
    <row r="213" spans="1:3" ht="15" customHeight="1">
      <c r="A213" s="5"/>
      <c r="B213" s="5"/>
      <c r="C213" s="5"/>
    </row>
    <row r="214" spans="1:3" ht="15" customHeight="1">
      <c r="A214" s="5"/>
      <c r="B214" s="5"/>
      <c r="C214" s="5"/>
    </row>
    <row r="215" spans="1:3" ht="15" customHeight="1">
      <c r="A215" s="5"/>
      <c r="B215" s="5"/>
      <c r="C215" s="5"/>
    </row>
    <row r="216" spans="1:3" ht="15" customHeight="1">
      <c r="A216" s="5"/>
      <c r="B216" s="5"/>
      <c r="C216" s="5"/>
    </row>
    <row r="217" spans="1:3" ht="15" customHeight="1">
      <c r="A217" s="5"/>
      <c r="B217" s="5"/>
      <c r="C217" s="5"/>
    </row>
    <row r="218" spans="1:3" ht="15" customHeight="1">
      <c r="A218" s="5"/>
      <c r="B218" s="5"/>
      <c r="C218" s="5"/>
    </row>
    <row r="219" spans="1:3" ht="15" customHeight="1">
      <c r="A219" s="5"/>
      <c r="B219" s="5"/>
      <c r="C219" s="5"/>
    </row>
    <row r="220" spans="1:3" ht="15" customHeight="1">
      <c r="A220" s="5"/>
      <c r="B220" s="5"/>
      <c r="C220" s="5"/>
    </row>
    <row r="221" spans="1:3" ht="15" customHeight="1">
      <c r="A221" s="5"/>
      <c r="B221" s="5"/>
      <c r="C221" s="5"/>
    </row>
    <row r="222" spans="1:3" ht="15" customHeight="1">
      <c r="A222" s="5"/>
      <c r="B222" s="5"/>
      <c r="C222" s="5"/>
    </row>
    <row r="223" spans="1:3" ht="15" customHeight="1">
      <c r="A223" s="5"/>
      <c r="B223" s="5"/>
      <c r="C223" s="5"/>
    </row>
    <row r="224" spans="1:3" ht="15" customHeight="1">
      <c r="A224" s="5"/>
      <c r="B224" s="5"/>
      <c r="C224" s="5"/>
    </row>
    <row r="225" spans="1:3" ht="15" customHeight="1">
      <c r="A225" s="5"/>
      <c r="B225" s="5"/>
      <c r="C225" s="5"/>
    </row>
    <row r="226" spans="1:3" ht="15" customHeight="1">
      <c r="A226" s="5"/>
      <c r="B226" s="5"/>
      <c r="C226" s="5"/>
    </row>
    <row r="227" spans="1:3" ht="15" customHeight="1">
      <c r="A227" s="5"/>
      <c r="B227" s="5"/>
      <c r="C227" s="5"/>
    </row>
    <row r="228" spans="1:3" ht="15" customHeight="1">
      <c r="A228" s="5"/>
      <c r="B228" s="5"/>
      <c r="C228" s="5"/>
    </row>
    <row r="229" spans="1:3" ht="15" customHeight="1">
      <c r="A229" s="5"/>
      <c r="B229" s="5"/>
      <c r="C229" s="5"/>
    </row>
    <row r="230" spans="1:3" ht="15" customHeight="1">
      <c r="A230" s="5"/>
      <c r="B230" s="5"/>
      <c r="C230" s="5"/>
    </row>
    <row r="231" spans="1:3" ht="15" customHeight="1">
      <c r="A231" s="5"/>
      <c r="B231" s="5"/>
      <c r="C231" s="5"/>
    </row>
    <row r="232" spans="1:3" ht="15" customHeight="1">
      <c r="A232" s="5"/>
      <c r="B232" s="5"/>
      <c r="C232" s="5"/>
    </row>
    <row r="233" spans="1:3" ht="15" customHeight="1">
      <c r="A233" s="5"/>
      <c r="B233" s="5"/>
      <c r="C233" s="5"/>
    </row>
    <row r="234" spans="1:3" ht="15" customHeight="1">
      <c r="A234" s="5"/>
      <c r="B234" s="5"/>
      <c r="C234" s="5"/>
    </row>
    <row r="235" spans="1:3" ht="15" customHeight="1">
      <c r="A235" s="5"/>
      <c r="B235" s="5"/>
      <c r="C235" s="5"/>
    </row>
    <row r="236" spans="1:3" ht="15" customHeight="1">
      <c r="A236" s="5"/>
      <c r="B236" s="5"/>
      <c r="C236" s="5"/>
    </row>
    <row r="237" spans="1:3" ht="15" customHeight="1">
      <c r="A237" s="5"/>
      <c r="B237" s="5"/>
      <c r="C237" s="5"/>
    </row>
    <row r="238" spans="1:3" ht="15" customHeight="1">
      <c r="A238" s="5"/>
      <c r="B238" s="5"/>
      <c r="C238" s="5"/>
    </row>
    <row r="239" spans="1:3" ht="15" customHeight="1">
      <c r="A239" s="5"/>
      <c r="B239" s="5"/>
      <c r="C239" s="5"/>
    </row>
    <row r="240" spans="1:3" ht="15" customHeight="1">
      <c r="A240" s="5"/>
      <c r="B240" s="5"/>
      <c r="C240" s="5"/>
    </row>
    <row r="241" spans="1:3" ht="15" customHeight="1">
      <c r="A241" s="5"/>
      <c r="B241" s="5"/>
      <c r="C241" s="5"/>
    </row>
    <row r="242" spans="1:3" ht="15" customHeight="1">
      <c r="A242" s="5"/>
      <c r="B242" s="5"/>
      <c r="C242" s="5"/>
    </row>
    <row r="243" spans="1:3" ht="15" customHeight="1">
      <c r="A243" s="5"/>
      <c r="B243" s="5"/>
      <c r="C243" s="5"/>
    </row>
    <row r="244" spans="1:3" ht="15" customHeight="1">
      <c r="A244" s="5"/>
      <c r="B244" s="5"/>
      <c r="C244" s="5"/>
    </row>
    <row r="245" spans="1:3" ht="15" customHeight="1">
      <c r="A245" s="5"/>
      <c r="B245" s="5"/>
      <c r="C245" s="5"/>
    </row>
    <row r="246" spans="1:3" ht="15" customHeight="1">
      <c r="A246" s="5"/>
      <c r="B246" s="5"/>
      <c r="C246" s="5"/>
    </row>
    <row r="247" spans="1:3" ht="15" customHeight="1">
      <c r="A247" s="5"/>
      <c r="B247" s="5"/>
      <c r="C247" s="5"/>
    </row>
    <row r="248" spans="1:3" ht="15" customHeight="1">
      <c r="A248" s="5"/>
      <c r="B248" s="5"/>
      <c r="C248" s="5"/>
    </row>
    <row r="249" spans="1:3" ht="15" customHeight="1">
      <c r="A249" s="5"/>
      <c r="B249" s="5"/>
      <c r="C249" s="5"/>
    </row>
    <row r="250" spans="1:3" ht="15" customHeight="1">
      <c r="A250" s="5"/>
      <c r="B250" s="5"/>
      <c r="C250" s="5"/>
    </row>
    <row r="251" spans="1:3" ht="15" customHeight="1">
      <c r="A251" s="5"/>
      <c r="B251" s="5"/>
      <c r="C251" s="5"/>
    </row>
    <row r="252" spans="1:3" ht="15" customHeight="1">
      <c r="A252" s="5"/>
      <c r="B252" s="5"/>
      <c r="C252" s="5"/>
    </row>
    <row r="253" spans="1:3" ht="15" customHeight="1">
      <c r="A253" s="5"/>
      <c r="B253" s="5"/>
      <c r="C253" s="5"/>
    </row>
    <row r="254" spans="1:3" ht="15" customHeight="1">
      <c r="A254" s="5"/>
      <c r="B254" s="5"/>
      <c r="C254" s="5"/>
    </row>
    <row r="255" spans="1:3" ht="15" customHeight="1">
      <c r="A255" s="5"/>
      <c r="B255" s="5"/>
      <c r="C255" s="5"/>
    </row>
    <row r="256" spans="1:3" ht="15" customHeight="1">
      <c r="A256" s="5"/>
      <c r="B256" s="5"/>
      <c r="C256" s="5"/>
    </row>
    <row r="257" spans="1:3" ht="15" customHeight="1">
      <c r="A257" s="5"/>
      <c r="B257" s="5"/>
      <c r="C257" s="5"/>
    </row>
    <row r="258" spans="1:3" ht="15" customHeight="1">
      <c r="A258" s="5"/>
      <c r="B258" s="5"/>
      <c r="C258" s="5"/>
    </row>
    <row r="259" spans="1:3" ht="15" customHeight="1">
      <c r="A259" s="5"/>
      <c r="B259" s="5"/>
      <c r="C259" s="5"/>
    </row>
    <row r="260" spans="1:3" ht="15" customHeight="1">
      <c r="A260" s="5"/>
      <c r="B260" s="5"/>
      <c r="C260" s="5"/>
    </row>
    <row r="261" spans="1:3" ht="15" customHeight="1">
      <c r="A261" s="5"/>
      <c r="B261" s="5"/>
      <c r="C261" s="5"/>
    </row>
    <row r="262" spans="1:3" ht="15" customHeight="1">
      <c r="A262" s="5"/>
      <c r="B262" s="5"/>
      <c r="C262" s="5"/>
    </row>
    <row r="263" spans="1:3" ht="15" customHeight="1">
      <c r="A263" s="5"/>
      <c r="B263" s="5"/>
      <c r="C263" s="5"/>
    </row>
    <row r="264" spans="1:3" ht="15" customHeight="1">
      <c r="A264" s="5"/>
      <c r="B264" s="5"/>
      <c r="C264" s="5"/>
    </row>
    <row r="265" spans="1:3" ht="15" customHeight="1">
      <c r="A265" s="5"/>
      <c r="B265" s="5"/>
      <c r="C265" s="5"/>
    </row>
    <row r="266" spans="1:3" ht="15" customHeight="1">
      <c r="A266" s="5"/>
      <c r="B266" s="5"/>
      <c r="C266" s="5"/>
    </row>
    <row r="267" spans="1:3" ht="15" customHeight="1">
      <c r="A267" s="5"/>
      <c r="B267" s="5"/>
      <c r="C267" s="5"/>
    </row>
    <row r="268" spans="1:3" ht="15" customHeight="1">
      <c r="A268" s="5"/>
      <c r="B268" s="5"/>
      <c r="C268" s="5"/>
    </row>
    <row r="269" spans="1:3" ht="15" customHeight="1">
      <c r="A269" s="5"/>
      <c r="B269" s="5"/>
      <c r="C269" s="5"/>
    </row>
    <row r="270" spans="1:3" ht="15" customHeight="1">
      <c r="A270" s="5"/>
      <c r="B270" s="5"/>
      <c r="C270" s="5"/>
    </row>
    <row r="271" spans="1:3" ht="15" customHeight="1">
      <c r="A271" s="5"/>
      <c r="B271" s="5"/>
      <c r="C271" s="5"/>
    </row>
    <row r="272" spans="1:3" ht="15" customHeight="1">
      <c r="A272" s="5"/>
      <c r="B272" s="5"/>
      <c r="C272" s="5"/>
    </row>
    <row r="273" spans="1:3" ht="15" customHeight="1">
      <c r="A273" s="5"/>
      <c r="B273" s="5"/>
      <c r="C273" s="5"/>
    </row>
    <row r="274" spans="1:3" ht="15" customHeight="1">
      <c r="A274" s="5"/>
      <c r="B274" s="5"/>
      <c r="C274" s="5"/>
    </row>
    <row r="275" spans="1:3" ht="15" customHeight="1">
      <c r="A275" s="5"/>
      <c r="B275" s="5"/>
      <c r="C275" s="5"/>
    </row>
    <row r="276" spans="1:3" ht="15" customHeight="1">
      <c r="A276" s="5"/>
      <c r="B276" s="5"/>
      <c r="C276" s="5"/>
    </row>
    <row r="277" spans="1:3" ht="15" customHeight="1">
      <c r="A277" s="5"/>
      <c r="B277" s="5"/>
      <c r="C277" s="5"/>
    </row>
    <row r="278" spans="1:3" ht="15" customHeight="1">
      <c r="A278" s="5"/>
      <c r="B278" s="5"/>
      <c r="C278" s="5"/>
    </row>
    <row r="279" spans="1:3" ht="15" customHeight="1">
      <c r="A279" s="5"/>
      <c r="B279" s="5"/>
      <c r="C279" s="5"/>
    </row>
    <row r="280" spans="1:3" ht="15" customHeight="1">
      <c r="A280" s="5"/>
      <c r="B280" s="5"/>
      <c r="C280" s="5"/>
    </row>
    <row r="281" spans="1:3" ht="15" customHeight="1">
      <c r="A281" s="5"/>
      <c r="B281" s="5"/>
      <c r="C281" s="5"/>
    </row>
    <row r="282" spans="1:3" ht="15" customHeight="1">
      <c r="A282" s="5"/>
      <c r="B282" s="5"/>
      <c r="C282" s="5"/>
    </row>
    <row r="283" spans="1:3" ht="15" customHeight="1">
      <c r="A283" s="5"/>
      <c r="B283" s="5"/>
      <c r="C283" s="5"/>
    </row>
    <row r="284" spans="1:3" ht="15" customHeight="1">
      <c r="A284" s="5"/>
      <c r="B284" s="5"/>
      <c r="C284" s="5"/>
    </row>
    <row r="285" spans="1:3" ht="15" customHeight="1">
      <c r="A285" s="5"/>
      <c r="B285" s="5"/>
      <c r="C285" s="5"/>
    </row>
    <row r="286" spans="1:3" ht="15" customHeight="1">
      <c r="A286" s="5"/>
      <c r="B286" s="5"/>
      <c r="C286" s="5"/>
    </row>
    <row r="287" spans="1:3" ht="15" customHeight="1">
      <c r="A287" s="5"/>
      <c r="B287" s="5"/>
      <c r="C287" s="5"/>
    </row>
    <row r="288" spans="1:3" ht="15" customHeight="1">
      <c r="A288" s="5"/>
      <c r="B288" s="5"/>
      <c r="C288" s="5"/>
    </row>
    <row r="289" spans="1:3" ht="15" customHeight="1">
      <c r="A289" s="5"/>
      <c r="B289" s="5"/>
      <c r="C289" s="5"/>
    </row>
    <row r="290" spans="1:3" ht="15" customHeight="1">
      <c r="A290" s="5"/>
      <c r="B290" s="5"/>
      <c r="C290" s="5"/>
    </row>
    <row r="291" spans="1:3" ht="15" customHeight="1">
      <c r="A291" s="5"/>
      <c r="B291" s="5"/>
      <c r="C291" s="5"/>
    </row>
    <row r="292" spans="1:3" ht="15" customHeight="1">
      <c r="A292" s="5"/>
      <c r="B292" s="5"/>
      <c r="C292" s="5"/>
    </row>
    <row r="293" spans="1:3" ht="15" customHeight="1">
      <c r="A293" s="5"/>
      <c r="B293" s="5"/>
      <c r="C293" s="5"/>
    </row>
    <row r="294" spans="1:3" ht="15" customHeight="1">
      <c r="A294" s="5"/>
      <c r="B294" s="5"/>
      <c r="C294" s="5"/>
    </row>
    <row r="295" spans="1:3" ht="15" customHeight="1">
      <c r="A295" s="5"/>
      <c r="B295" s="5"/>
      <c r="C295" s="5"/>
    </row>
    <row r="296" spans="1:3" ht="15" customHeight="1">
      <c r="A296" s="5"/>
      <c r="B296" s="5"/>
      <c r="C296" s="5"/>
    </row>
    <row r="297" spans="1:3" ht="15" customHeight="1">
      <c r="A297" s="5"/>
      <c r="B297" s="5"/>
      <c r="C297" s="5"/>
    </row>
    <row r="298" spans="1:3" ht="15" customHeight="1">
      <c r="A298" s="5"/>
      <c r="B298" s="5"/>
      <c r="C298" s="5"/>
    </row>
    <row r="299" spans="1:3" ht="15" customHeight="1">
      <c r="A299" s="5"/>
      <c r="B299" s="5"/>
      <c r="C299" s="5"/>
    </row>
    <row r="300" spans="1:3" ht="15" customHeight="1">
      <c r="A300" s="5"/>
      <c r="B300" s="5"/>
      <c r="C300" s="5"/>
    </row>
    <row r="301" spans="1:3" ht="15" customHeight="1">
      <c r="A301" s="5"/>
      <c r="B301" s="5"/>
      <c r="C301" s="5"/>
    </row>
    <row r="302" spans="1:3" ht="15" customHeight="1">
      <c r="A302" s="5"/>
      <c r="B302" s="5"/>
      <c r="C302" s="5"/>
    </row>
    <row r="303" spans="1:3" ht="15" customHeight="1">
      <c r="A303" s="5"/>
      <c r="B303" s="5"/>
      <c r="C303" s="5"/>
    </row>
    <row r="304" spans="1:3" ht="15" customHeight="1">
      <c r="A304" s="5"/>
      <c r="B304" s="5"/>
      <c r="C304" s="5"/>
    </row>
    <row r="305" spans="1:3" ht="15" customHeight="1">
      <c r="A305" s="5"/>
      <c r="B305" s="5"/>
      <c r="C305" s="5"/>
    </row>
    <row r="306" spans="1:3" ht="15" customHeight="1">
      <c r="A306" s="5"/>
      <c r="B306" s="5"/>
      <c r="C306" s="5"/>
    </row>
    <row r="307" spans="1:3" ht="15" customHeight="1">
      <c r="A307" s="5"/>
      <c r="B307" s="5"/>
      <c r="C307" s="5"/>
    </row>
    <row r="308" spans="1:3" ht="15" customHeight="1">
      <c r="A308" s="5"/>
      <c r="B308" s="5"/>
      <c r="C308" s="5"/>
    </row>
    <row r="309" spans="1:3" ht="15" customHeight="1">
      <c r="A309" s="5"/>
      <c r="B309" s="5"/>
      <c r="C309" s="5"/>
    </row>
    <row r="310" spans="1:3" ht="15" customHeight="1">
      <c r="A310" s="5"/>
      <c r="B310" s="5"/>
      <c r="C310" s="5"/>
    </row>
    <row r="311" spans="1:3" ht="15" customHeight="1">
      <c r="A311" s="5"/>
      <c r="B311" s="5"/>
      <c r="C311" s="5"/>
    </row>
    <row r="312" spans="1:3" ht="15" customHeight="1">
      <c r="A312" s="5"/>
      <c r="B312" s="5"/>
      <c r="C312" s="5"/>
    </row>
    <row r="313" spans="1:3" ht="14.25">
      <c r="A313" s="5"/>
      <c r="B313" s="5"/>
      <c r="C313" s="5"/>
    </row>
    <row r="314" spans="1:3" ht="14.25">
      <c r="A314" s="5"/>
      <c r="B314" s="5"/>
      <c r="C314" s="5"/>
    </row>
    <row r="315" spans="1:3" ht="14.25">
      <c r="A315" s="5"/>
      <c r="B315" s="5"/>
      <c r="C315" s="5"/>
    </row>
    <row r="316" spans="1:3" ht="14.25">
      <c r="A316" s="5"/>
      <c r="B316" s="5"/>
      <c r="C316" s="5"/>
    </row>
    <row r="317" spans="1:3" ht="14.25">
      <c r="A317" s="5"/>
      <c r="B317" s="5"/>
      <c r="C317" s="5"/>
    </row>
    <row r="318" spans="1:3" ht="14.25">
      <c r="A318" s="5"/>
      <c r="B318" s="5"/>
      <c r="C318" s="5"/>
    </row>
    <row r="319" spans="1:3" ht="14.25">
      <c r="A319" s="5"/>
      <c r="B319" s="5"/>
      <c r="C319" s="5"/>
    </row>
    <row r="320" spans="1:3" ht="14.25">
      <c r="A320" s="5"/>
      <c r="B320" s="5"/>
      <c r="C320" s="5"/>
    </row>
    <row r="321" spans="1:3" ht="14.25">
      <c r="A321" s="5"/>
      <c r="B321" s="5"/>
      <c r="C321" s="5"/>
    </row>
    <row r="322" spans="1:3" ht="14.25">
      <c r="A322" s="5"/>
      <c r="B322" s="5"/>
      <c r="C322" s="5"/>
    </row>
    <row r="323" spans="1:3" ht="14.25">
      <c r="A323" s="5"/>
      <c r="B323" s="5"/>
      <c r="C323" s="5"/>
    </row>
    <row r="324" spans="1:3" ht="14.25">
      <c r="A324" s="5"/>
      <c r="B324" s="5"/>
      <c r="C324" s="5"/>
    </row>
    <row r="325" spans="1:3" ht="14.25">
      <c r="A325" s="5"/>
      <c r="B325" s="5"/>
      <c r="C325" s="5"/>
    </row>
    <row r="326" spans="1:3" ht="14.25">
      <c r="A326" s="5"/>
      <c r="B326" s="5"/>
      <c r="C326" s="5"/>
    </row>
    <row r="327" spans="1:3" ht="14.25">
      <c r="A327" s="5"/>
      <c r="B327" s="5"/>
      <c r="C327" s="5"/>
    </row>
    <row r="328" spans="1:3" ht="14.25">
      <c r="A328" s="5"/>
      <c r="B328" s="5"/>
      <c r="C328" s="5"/>
    </row>
    <row r="329" spans="1:3" ht="14.25">
      <c r="A329" s="5"/>
      <c r="B329" s="5"/>
      <c r="C329" s="5"/>
    </row>
    <row r="330" spans="1:3" ht="14.25">
      <c r="A330" s="5"/>
      <c r="B330" s="5"/>
      <c r="C330" s="5"/>
    </row>
    <row r="331" spans="1:3" ht="14.25">
      <c r="A331" s="5"/>
      <c r="B331" s="5"/>
      <c r="C331" s="5"/>
    </row>
    <row r="332" spans="1:3" ht="14.25">
      <c r="A332" s="5"/>
      <c r="B332" s="5"/>
      <c r="C332" s="5"/>
    </row>
    <row r="333" spans="1:3" ht="14.25">
      <c r="A333" s="5"/>
      <c r="B333" s="5"/>
      <c r="C333" s="5"/>
    </row>
    <row r="334" spans="1:3" ht="14.25">
      <c r="A334" s="5"/>
      <c r="B334" s="5"/>
      <c r="C334" s="5"/>
    </row>
    <row r="335" spans="1:3" ht="14.25">
      <c r="A335" s="5"/>
      <c r="B335" s="5"/>
      <c r="C335" s="5"/>
    </row>
    <row r="336" spans="1:3" ht="14.25">
      <c r="A336" s="5"/>
      <c r="B336" s="5"/>
      <c r="C336" s="5"/>
    </row>
    <row r="337" spans="1:3" ht="14.25">
      <c r="A337" s="5"/>
      <c r="B337" s="5"/>
      <c r="C337" s="5"/>
    </row>
    <row r="338" spans="1:3" ht="14.25">
      <c r="A338" s="5"/>
      <c r="B338" s="5"/>
      <c r="C338" s="5"/>
    </row>
    <row r="339" spans="1:3" ht="14.25">
      <c r="A339" s="5"/>
      <c r="B339" s="5"/>
      <c r="C339" s="5"/>
    </row>
    <row r="340" spans="1:3" ht="14.25">
      <c r="A340" s="5"/>
      <c r="B340" s="5"/>
      <c r="C340" s="5"/>
    </row>
    <row r="341" spans="1:3" ht="14.25">
      <c r="A341" s="5"/>
      <c r="B341" s="5"/>
      <c r="C341" s="5"/>
    </row>
    <row r="342" spans="1:3" ht="14.25">
      <c r="A342" s="5"/>
      <c r="B342" s="5"/>
      <c r="C342" s="5"/>
    </row>
    <row r="343" spans="1:3" ht="14.25">
      <c r="A343" s="5"/>
      <c r="B343" s="5"/>
      <c r="C343" s="5"/>
    </row>
    <row r="344" spans="1:3" ht="14.25">
      <c r="A344" s="5"/>
      <c r="B344" s="5"/>
      <c r="C344" s="5"/>
    </row>
    <row r="345" spans="1:3" ht="14.25">
      <c r="A345" s="5"/>
      <c r="B345" s="5"/>
      <c r="C345" s="5"/>
    </row>
    <row r="346" spans="1:3" ht="14.25">
      <c r="A346" s="5"/>
      <c r="B346" s="5"/>
      <c r="C346" s="5"/>
    </row>
    <row r="347" spans="1:3" ht="14.25">
      <c r="A347" s="5"/>
      <c r="B347" s="5"/>
      <c r="C347" s="5"/>
    </row>
    <row r="348" spans="1:3" ht="14.25">
      <c r="A348" s="5"/>
      <c r="B348" s="5"/>
      <c r="C348" s="5"/>
    </row>
    <row r="349" spans="1:3" ht="14.25">
      <c r="A349" s="5"/>
      <c r="B349" s="5"/>
      <c r="C349" s="5"/>
    </row>
    <row r="350" spans="1:3" ht="14.25">
      <c r="A350" s="5"/>
      <c r="B350" s="5"/>
      <c r="C350" s="5"/>
    </row>
    <row r="351" spans="1:3" ht="14.25">
      <c r="A351" s="5"/>
      <c r="B351" s="5"/>
      <c r="C351" s="5"/>
    </row>
    <row r="352" spans="1:3" ht="14.25">
      <c r="A352" s="5"/>
      <c r="B352" s="5"/>
      <c r="C352" s="5"/>
    </row>
    <row r="353" spans="1:3" ht="14.25">
      <c r="A353" s="5"/>
      <c r="B353" s="5"/>
      <c r="C353" s="5"/>
    </row>
    <row r="354" spans="1:3" ht="14.25">
      <c r="A354" s="5"/>
      <c r="B354" s="5"/>
      <c r="C354" s="5"/>
    </row>
    <row r="355" spans="1:3" ht="14.25">
      <c r="A355" s="5"/>
      <c r="B355" s="5"/>
      <c r="C355" s="5"/>
    </row>
    <row r="356" spans="1:3" ht="14.25">
      <c r="A356" s="5"/>
      <c r="B356" s="5"/>
      <c r="C356" s="5"/>
    </row>
    <row r="357" spans="1:3" ht="14.25">
      <c r="A357" s="5"/>
      <c r="B357" s="5"/>
      <c r="C357" s="5"/>
    </row>
    <row r="358" spans="1:3" ht="14.25">
      <c r="A358" s="5"/>
      <c r="B358" s="5"/>
      <c r="C358" s="5"/>
    </row>
    <row r="359" spans="1:3" ht="14.25">
      <c r="A359" s="5"/>
      <c r="B359" s="5"/>
      <c r="C359" s="5"/>
    </row>
    <row r="360" spans="1:3" ht="14.25">
      <c r="A360" s="5"/>
      <c r="B360" s="5"/>
      <c r="C360" s="5"/>
    </row>
    <row r="361" spans="1:3" ht="14.25">
      <c r="A361" s="5"/>
      <c r="B361" s="5"/>
      <c r="C361" s="5"/>
    </row>
    <row r="362" spans="1:3" ht="14.25">
      <c r="A362" s="5"/>
      <c r="B362" s="5"/>
      <c r="C362" s="5"/>
    </row>
    <row r="363" spans="1:3" ht="14.25">
      <c r="A363" s="5"/>
      <c r="B363" s="5"/>
      <c r="C363" s="5"/>
    </row>
    <row r="364" spans="1:3" ht="14.25">
      <c r="A364" s="5"/>
      <c r="B364" s="5"/>
      <c r="C364" s="5"/>
    </row>
    <row r="365" spans="1:3" ht="14.25">
      <c r="A365" s="5"/>
      <c r="B365" s="5"/>
      <c r="C365" s="5"/>
    </row>
    <row r="366" spans="1:3" ht="14.25">
      <c r="A366" s="5"/>
      <c r="B366" s="5"/>
      <c r="C366" s="5"/>
    </row>
    <row r="367" spans="1:3" ht="14.25">
      <c r="A367" s="5"/>
      <c r="B367" s="5"/>
      <c r="C367" s="5"/>
    </row>
    <row r="368" spans="1:3" ht="14.25">
      <c r="A368" s="5"/>
      <c r="B368" s="5"/>
      <c r="C368" s="5"/>
    </row>
    <row r="369" spans="1:3" ht="14.25">
      <c r="A369" s="5"/>
      <c r="B369" s="5"/>
      <c r="C369" s="5"/>
    </row>
    <row r="370" spans="1:3" ht="14.25">
      <c r="A370" s="5"/>
      <c r="B370" s="5"/>
      <c r="C370" s="5"/>
    </row>
    <row r="371" spans="1:3" ht="14.25">
      <c r="A371" s="5"/>
      <c r="B371" s="5"/>
      <c r="C371" s="5"/>
    </row>
    <row r="372" spans="1:3" ht="14.25">
      <c r="A372" s="5"/>
      <c r="B372" s="5"/>
      <c r="C372" s="5"/>
    </row>
    <row r="373" spans="1:3" ht="14.25">
      <c r="A373" s="5"/>
      <c r="B373" s="5"/>
      <c r="C373" s="5"/>
    </row>
    <row r="374" spans="1:3" ht="14.25">
      <c r="A374" s="5"/>
      <c r="B374" s="5"/>
      <c r="C374" s="5"/>
    </row>
    <row r="375" spans="1:3" ht="14.25">
      <c r="A375" s="5"/>
      <c r="B375" s="5"/>
      <c r="C375" s="5"/>
    </row>
    <row r="376" spans="1:3" ht="14.25">
      <c r="A376" s="5"/>
      <c r="B376" s="5"/>
      <c r="C376" s="5"/>
    </row>
    <row r="377" spans="1:3" ht="14.25">
      <c r="A377" s="5"/>
      <c r="B377" s="5"/>
      <c r="C377" s="5"/>
    </row>
    <row r="378" spans="1:3" ht="14.25">
      <c r="A378" s="5"/>
      <c r="B378" s="5"/>
      <c r="C378" s="5"/>
    </row>
    <row r="379" spans="1:3" ht="14.25">
      <c r="A379" s="5"/>
      <c r="B379" s="5"/>
      <c r="C379" s="5"/>
    </row>
    <row r="380" spans="1:3" ht="14.25">
      <c r="A380" s="5"/>
      <c r="B380" s="5"/>
      <c r="C380" s="5"/>
    </row>
    <row r="381" spans="1:3" ht="12.75">
      <c r="A381" s="108"/>
      <c r="B381" s="108"/>
      <c r="C381" s="108"/>
    </row>
    <row r="382" spans="1:3" ht="12.75">
      <c r="A382" s="108"/>
      <c r="B382" s="108"/>
      <c r="C382" s="108"/>
    </row>
    <row r="383" spans="1:3" ht="12.75">
      <c r="A383" s="108"/>
      <c r="B383" s="108"/>
      <c r="C383" s="108"/>
    </row>
    <row r="384" spans="1:3" ht="12.75">
      <c r="A384" s="108"/>
      <c r="B384" s="108"/>
      <c r="C384" s="108"/>
    </row>
    <row r="385" spans="1:3" ht="12.75">
      <c r="A385" s="108"/>
      <c r="B385" s="108"/>
      <c r="C385" s="108"/>
    </row>
    <row r="386" spans="1:3" ht="12.75">
      <c r="A386" s="108"/>
      <c r="B386" s="108"/>
      <c r="C386" s="108"/>
    </row>
    <row r="387" spans="1:3" ht="12.75">
      <c r="A387" s="108"/>
      <c r="B387" s="108"/>
      <c r="C387" s="108"/>
    </row>
    <row r="388" spans="1:3" ht="12.75">
      <c r="A388" s="108"/>
      <c r="B388" s="108"/>
      <c r="C388" s="108"/>
    </row>
    <row r="389" spans="1:3" ht="12.75">
      <c r="A389" s="108"/>
      <c r="B389" s="108"/>
      <c r="C389" s="108"/>
    </row>
    <row r="390" spans="1:3" ht="12.75">
      <c r="A390" s="108"/>
      <c r="B390" s="108"/>
      <c r="C390" s="108"/>
    </row>
    <row r="391" spans="1:3" ht="12.75">
      <c r="A391" s="108"/>
      <c r="B391" s="108"/>
      <c r="C391" s="108"/>
    </row>
    <row r="392" spans="1:3" ht="12.75">
      <c r="A392" s="108"/>
      <c r="B392" s="108"/>
      <c r="C392" s="108"/>
    </row>
    <row r="393" spans="1:3" ht="12.75">
      <c r="A393" s="108"/>
      <c r="B393" s="108"/>
      <c r="C393" s="108"/>
    </row>
    <row r="394" spans="1:3" ht="12.75">
      <c r="A394" s="108"/>
      <c r="B394" s="108"/>
      <c r="C394" s="108"/>
    </row>
    <row r="395" spans="1:3" ht="12.75">
      <c r="A395" s="108"/>
      <c r="B395" s="108"/>
      <c r="C395" s="108"/>
    </row>
    <row r="396" spans="1:3" ht="12.75">
      <c r="A396" s="108"/>
      <c r="B396" s="108"/>
      <c r="C396" s="108"/>
    </row>
    <row r="397" spans="1:3" ht="12.75">
      <c r="A397" s="108"/>
      <c r="B397" s="108"/>
      <c r="C397" s="108"/>
    </row>
    <row r="398" spans="1:3" ht="12.75">
      <c r="A398" s="108"/>
      <c r="B398" s="108"/>
      <c r="C398" s="108"/>
    </row>
    <row r="399" spans="1:3" ht="12.75">
      <c r="A399" s="108"/>
      <c r="B399" s="108"/>
      <c r="C399" s="108"/>
    </row>
    <row r="400" spans="1:3" ht="12.75">
      <c r="A400" s="108"/>
      <c r="B400" s="108"/>
      <c r="C400" s="108"/>
    </row>
    <row r="401" spans="1:3" ht="12.75">
      <c r="A401" s="108"/>
      <c r="B401" s="108"/>
      <c r="C401" s="108"/>
    </row>
    <row r="402" spans="1:3" ht="12.75">
      <c r="A402" s="108"/>
      <c r="B402" s="108"/>
      <c r="C402" s="108"/>
    </row>
    <row r="403" spans="1:3" ht="12.75">
      <c r="A403" s="108"/>
      <c r="B403" s="108"/>
      <c r="C403" s="108"/>
    </row>
    <row r="404" spans="1:3" ht="12.75">
      <c r="A404" s="108"/>
      <c r="B404" s="108"/>
      <c r="C404" s="108"/>
    </row>
    <row r="405" spans="1:3" ht="12.75">
      <c r="A405" s="108"/>
      <c r="B405" s="108"/>
      <c r="C405" s="108"/>
    </row>
    <row r="406" spans="1:3" ht="12.75">
      <c r="A406" s="108"/>
      <c r="B406" s="108"/>
      <c r="C406" s="108"/>
    </row>
    <row r="407" spans="1:3" ht="12.75">
      <c r="A407" s="108"/>
      <c r="B407" s="108"/>
      <c r="C407" s="108"/>
    </row>
    <row r="408" spans="1:3" ht="12.75">
      <c r="A408" s="108"/>
      <c r="B408" s="108"/>
      <c r="C408" s="108"/>
    </row>
    <row r="409" spans="1:3" ht="12.75">
      <c r="A409" s="108"/>
      <c r="B409" s="108"/>
      <c r="C409" s="108"/>
    </row>
    <row r="410" spans="1:3" ht="12.75">
      <c r="A410" s="108"/>
      <c r="B410" s="108"/>
      <c r="C410" s="108"/>
    </row>
    <row r="411" spans="1:3" ht="12.75">
      <c r="A411" s="108"/>
      <c r="B411" s="108"/>
      <c r="C411" s="108"/>
    </row>
    <row r="412" spans="1:3" ht="12.75">
      <c r="A412" s="108"/>
      <c r="B412" s="108"/>
      <c r="C412" s="108"/>
    </row>
    <row r="413" spans="1:3" ht="12.75">
      <c r="A413" s="108"/>
      <c r="B413" s="108"/>
      <c r="C413" s="108"/>
    </row>
    <row r="414" spans="1:3" ht="12.75">
      <c r="A414" s="108"/>
      <c r="B414" s="108"/>
      <c r="C414" s="108"/>
    </row>
    <row r="415" spans="1:3" ht="12.75">
      <c r="A415" s="108"/>
      <c r="B415" s="108"/>
      <c r="C415" s="108"/>
    </row>
    <row r="416" spans="1:3" ht="12.75">
      <c r="A416" s="108"/>
      <c r="B416" s="108"/>
      <c r="C416" s="108"/>
    </row>
    <row r="417" spans="1:3" ht="12.75">
      <c r="A417" s="108"/>
      <c r="B417" s="108"/>
      <c r="C417" s="108"/>
    </row>
    <row r="418" spans="1:3" ht="12.75">
      <c r="A418" s="108"/>
      <c r="B418" s="108"/>
      <c r="C418" s="108"/>
    </row>
    <row r="419" spans="1:3" ht="12.75">
      <c r="A419" s="108"/>
      <c r="B419" s="108"/>
      <c r="C419" s="108"/>
    </row>
    <row r="420" spans="1:3" ht="12.75">
      <c r="A420" s="108"/>
      <c r="B420" s="108"/>
      <c r="C420" s="108"/>
    </row>
    <row r="421" spans="1:3" ht="12.75">
      <c r="A421" s="108"/>
      <c r="B421" s="108"/>
      <c r="C421" s="108"/>
    </row>
    <row r="422" spans="1:3" ht="12.75">
      <c r="A422" s="108"/>
      <c r="B422" s="108"/>
      <c r="C422" s="108"/>
    </row>
    <row r="423" spans="1:3" ht="12.75">
      <c r="A423" s="108"/>
      <c r="B423" s="108"/>
      <c r="C423" s="108"/>
    </row>
    <row r="424" spans="1:3" ht="12.75">
      <c r="A424" s="108"/>
      <c r="B424" s="108"/>
      <c r="C424" s="108"/>
    </row>
    <row r="425" spans="1:3" ht="12.75">
      <c r="A425" s="108"/>
      <c r="B425" s="108"/>
      <c r="C425" s="108"/>
    </row>
    <row r="426" spans="1:3" ht="12.75">
      <c r="A426" s="108"/>
      <c r="B426" s="108"/>
      <c r="C426" s="108"/>
    </row>
    <row r="427" spans="1:3" ht="12.75">
      <c r="A427" s="108"/>
      <c r="B427" s="108"/>
      <c r="C427" s="108"/>
    </row>
    <row r="428" spans="1:3" ht="12.75">
      <c r="A428" s="108"/>
      <c r="B428" s="108"/>
      <c r="C428" s="108"/>
    </row>
    <row r="429" spans="1:3" ht="12.75">
      <c r="A429" s="108"/>
      <c r="B429" s="108"/>
      <c r="C429" s="108"/>
    </row>
    <row r="430" spans="1:3" ht="12.75">
      <c r="A430" s="108"/>
      <c r="B430" s="108"/>
      <c r="C430" s="108"/>
    </row>
    <row r="431" spans="1:3" ht="12.75">
      <c r="A431" s="108"/>
      <c r="B431" s="108"/>
      <c r="C431" s="108"/>
    </row>
    <row r="432" spans="1:3" ht="12.75">
      <c r="A432" s="108"/>
      <c r="B432" s="108"/>
      <c r="C432" s="108"/>
    </row>
    <row r="433" spans="1:3" ht="12.75">
      <c r="A433" s="108"/>
      <c r="B433" s="108"/>
      <c r="C433" s="108"/>
    </row>
    <row r="434" spans="1:3" ht="12.75">
      <c r="A434" s="108"/>
      <c r="B434" s="108"/>
      <c r="C434" s="108"/>
    </row>
    <row r="435" spans="1:3" ht="12.75">
      <c r="A435" s="108"/>
      <c r="B435" s="108"/>
      <c r="C435" s="108"/>
    </row>
    <row r="436" spans="1:3" ht="12.75">
      <c r="A436" s="108"/>
      <c r="B436" s="108"/>
      <c r="C436" s="108"/>
    </row>
    <row r="437" spans="1:3" ht="12.75">
      <c r="A437" s="108"/>
      <c r="B437" s="108"/>
      <c r="C437" s="108"/>
    </row>
    <row r="438" spans="1:3" ht="12.75">
      <c r="A438" s="108"/>
      <c r="B438" s="108"/>
      <c r="C438" s="108"/>
    </row>
    <row r="439" spans="1:3" ht="12.75">
      <c r="A439" s="108"/>
      <c r="B439" s="108"/>
      <c r="C439" s="108"/>
    </row>
    <row r="440" spans="1:3" ht="12.75">
      <c r="A440" s="108"/>
      <c r="B440" s="108"/>
      <c r="C440" s="108"/>
    </row>
    <row r="441" spans="1:3" ht="12.75">
      <c r="A441" s="108"/>
      <c r="B441" s="108"/>
      <c r="C441" s="108"/>
    </row>
    <row r="442" spans="1:3" ht="12.75">
      <c r="A442" s="108"/>
      <c r="B442" s="108"/>
      <c r="C442" s="108"/>
    </row>
    <row r="443" spans="1:3" ht="12.75">
      <c r="A443" s="108"/>
      <c r="B443" s="108"/>
      <c r="C443" s="108"/>
    </row>
    <row r="444" spans="1:3" ht="12.75">
      <c r="A444" s="108"/>
      <c r="B444" s="108"/>
      <c r="C444" s="108"/>
    </row>
    <row r="445" spans="1:3" ht="12.75">
      <c r="A445" s="108"/>
      <c r="B445" s="108"/>
      <c r="C445" s="108"/>
    </row>
    <row r="446" spans="1:3" ht="12.75">
      <c r="A446" s="108"/>
      <c r="B446" s="108"/>
      <c r="C446" s="108"/>
    </row>
    <row r="447" spans="1:3" ht="12.75">
      <c r="A447" s="108"/>
      <c r="B447" s="108"/>
      <c r="C447" s="108"/>
    </row>
    <row r="448" spans="1:3" ht="12.75">
      <c r="A448" s="108"/>
      <c r="B448" s="108"/>
      <c r="C448" s="108"/>
    </row>
    <row r="449" spans="1:3" ht="12.75">
      <c r="A449" s="108"/>
      <c r="B449" s="108"/>
      <c r="C449" s="108"/>
    </row>
    <row r="450" spans="1:3" ht="12.75">
      <c r="A450" s="108"/>
      <c r="B450" s="108"/>
      <c r="C450" s="108"/>
    </row>
    <row r="451" spans="1:3" ht="12.75">
      <c r="A451" s="108"/>
      <c r="B451" s="108"/>
      <c r="C451" s="108"/>
    </row>
    <row r="452" spans="1:3" ht="12.75">
      <c r="A452" s="108"/>
      <c r="B452" s="108"/>
      <c r="C452" s="108"/>
    </row>
    <row r="453" spans="1:3" ht="12.75">
      <c r="A453" s="108"/>
      <c r="B453" s="108"/>
      <c r="C453" s="108"/>
    </row>
    <row r="454" spans="1:3" ht="12.75">
      <c r="A454" s="108"/>
      <c r="B454" s="108"/>
      <c r="C454" s="108"/>
    </row>
    <row r="455" spans="1:3" ht="12.75">
      <c r="A455" s="108"/>
      <c r="B455" s="108"/>
      <c r="C455" s="108"/>
    </row>
    <row r="456" spans="1:3" ht="12.75">
      <c r="A456" s="108"/>
      <c r="B456" s="108"/>
      <c r="C456" s="108"/>
    </row>
    <row r="457" spans="1:3" ht="12.75">
      <c r="A457" s="108"/>
      <c r="B457" s="108"/>
      <c r="C457" s="108"/>
    </row>
    <row r="458" spans="1:3" ht="12.75">
      <c r="A458" s="108"/>
      <c r="B458" s="108"/>
      <c r="C458" s="108"/>
    </row>
    <row r="459" spans="1:3" ht="12.75">
      <c r="A459" s="108"/>
      <c r="B459" s="108"/>
      <c r="C459" s="108"/>
    </row>
    <row r="460" spans="1:3" ht="12.75">
      <c r="A460" s="108"/>
      <c r="B460" s="108"/>
      <c r="C460" s="108"/>
    </row>
    <row r="461" spans="1:3" ht="12.75">
      <c r="A461" s="108"/>
      <c r="B461" s="108"/>
      <c r="C461" s="108"/>
    </row>
    <row r="462" spans="1:3" ht="12.75">
      <c r="A462" s="108"/>
      <c r="B462" s="108"/>
      <c r="C462" s="108"/>
    </row>
    <row r="463" spans="1:3" ht="12.75">
      <c r="A463" s="108"/>
      <c r="B463" s="108"/>
      <c r="C463" s="108"/>
    </row>
    <row r="464" spans="1:3" ht="12.75">
      <c r="A464" s="108"/>
      <c r="B464" s="108"/>
      <c r="C464" s="108"/>
    </row>
    <row r="465" spans="1:3" ht="12.75">
      <c r="A465" s="108"/>
      <c r="B465" s="108"/>
      <c r="C465" s="108"/>
    </row>
    <row r="466" spans="1:3" ht="12.75">
      <c r="A466" s="108"/>
      <c r="B466" s="108"/>
      <c r="C466" s="108"/>
    </row>
    <row r="467" spans="1:3" ht="12.75">
      <c r="A467" s="108"/>
      <c r="B467" s="108"/>
      <c r="C467" s="108"/>
    </row>
    <row r="468" spans="1:3" ht="12.75">
      <c r="A468" s="108"/>
      <c r="B468" s="108"/>
      <c r="C468" s="108"/>
    </row>
    <row r="469" spans="1:3" ht="12.75">
      <c r="A469" s="108"/>
      <c r="B469" s="108"/>
      <c r="C469" s="108"/>
    </row>
    <row r="470" spans="1:3" ht="12.75">
      <c r="A470" s="108"/>
      <c r="B470" s="108"/>
      <c r="C470" s="108"/>
    </row>
    <row r="471" spans="1:3" ht="12.75">
      <c r="A471" s="108"/>
      <c r="B471" s="108"/>
      <c r="C471" s="108"/>
    </row>
    <row r="472" spans="1:3" ht="12.75">
      <c r="A472" s="108"/>
      <c r="B472" s="108"/>
      <c r="C472" s="108"/>
    </row>
    <row r="473" spans="1:3" ht="12.75">
      <c r="A473" s="108"/>
      <c r="B473" s="108"/>
      <c r="C473" s="108"/>
    </row>
    <row r="474" spans="1:3" ht="12.75">
      <c r="A474" s="108"/>
      <c r="B474" s="108"/>
      <c r="C474" s="108"/>
    </row>
    <row r="475" spans="1:3" ht="12.75">
      <c r="A475" s="108"/>
      <c r="B475" s="108"/>
      <c r="C475" s="108"/>
    </row>
    <row r="476" spans="1:3" ht="12.75">
      <c r="A476" s="108"/>
      <c r="B476" s="108"/>
      <c r="C476" s="108"/>
    </row>
    <row r="477" spans="1:3" ht="12.75">
      <c r="A477" s="108"/>
      <c r="B477" s="108"/>
      <c r="C477" s="108"/>
    </row>
    <row r="478" spans="1:3" ht="12.75">
      <c r="A478" s="108"/>
      <c r="B478" s="108"/>
      <c r="C478" s="108"/>
    </row>
    <row r="479" spans="1:3" ht="12.75">
      <c r="A479" s="108"/>
      <c r="B479" s="108"/>
      <c r="C479" s="108"/>
    </row>
    <row r="480" spans="1:3" ht="12.75">
      <c r="A480" s="108"/>
      <c r="B480" s="108"/>
      <c r="C480" s="108"/>
    </row>
    <row r="481" spans="1:3" ht="12.75">
      <c r="A481" s="108"/>
      <c r="B481" s="108"/>
      <c r="C481" s="108"/>
    </row>
    <row r="482" spans="1:3" ht="12.75">
      <c r="A482" s="108"/>
      <c r="B482" s="108"/>
      <c r="C482" s="108"/>
    </row>
    <row r="483" spans="1:3" ht="12.75">
      <c r="A483" s="108"/>
      <c r="B483" s="108"/>
      <c r="C483" s="108"/>
    </row>
    <row r="484" spans="1:3" ht="12.75">
      <c r="A484" s="108"/>
      <c r="B484" s="108"/>
      <c r="C484" s="108"/>
    </row>
    <row r="485" spans="1:3" ht="12.75">
      <c r="A485" s="108"/>
      <c r="B485" s="108"/>
      <c r="C485" s="108"/>
    </row>
    <row r="486" spans="1:3" ht="12.75">
      <c r="A486" s="108"/>
      <c r="B486" s="108"/>
      <c r="C486" s="108"/>
    </row>
    <row r="487" spans="1:3" ht="12.75">
      <c r="A487" s="108"/>
      <c r="B487" s="108"/>
      <c r="C487" s="108"/>
    </row>
    <row r="488" spans="1:3" ht="12.75">
      <c r="A488" s="108"/>
      <c r="B488" s="108"/>
      <c r="C488" s="108"/>
    </row>
    <row r="489" spans="1:3" ht="12.75">
      <c r="A489" s="108"/>
      <c r="B489" s="108"/>
      <c r="C489" s="108"/>
    </row>
    <row r="490" spans="1:3" ht="12.75">
      <c r="A490" s="108"/>
      <c r="B490" s="108"/>
      <c r="C490" s="108"/>
    </row>
    <row r="491" spans="1:3" ht="12.75">
      <c r="A491" s="108"/>
      <c r="B491" s="108"/>
      <c r="C491" s="108"/>
    </row>
    <row r="492" spans="1:3" ht="12.75">
      <c r="A492" s="108"/>
      <c r="B492" s="108"/>
      <c r="C492" s="108"/>
    </row>
    <row r="493" spans="1:3" ht="12.75">
      <c r="A493" s="108"/>
      <c r="B493" s="108"/>
      <c r="C493" s="108"/>
    </row>
    <row r="494" spans="1:3" ht="12.75">
      <c r="A494" s="108"/>
      <c r="B494" s="108"/>
      <c r="C494" s="108"/>
    </row>
    <row r="495" spans="1:3" ht="12.75">
      <c r="A495" s="108"/>
      <c r="B495" s="108"/>
      <c r="C495" s="108"/>
    </row>
    <row r="496" spans="1:3" ht="12.75">
      <c r="A496" s="108"/>
      <c r="B496" s="108"/>
      <c r="C496" s="108"/>
    </row>
    <row r="497" spans="1:3" ht="12.75">
      <c r="A497" s="108"/>
      <c r="B497" s="108"/>
      <c r="C497" s="108"/>
    </row>
    <row r="498" spans="1:3" ht="12.75">
      <c r="A498" s="108"/>
      <c r="B498" s="108"/>
      <c r="C498" s="108"/>
    </row>
    <row r="499" spans="1:3" ht="12.75">
      <c r="A499" s="108"/>
      <c r="B499" s="108"/>
      <c r="C499" s="108"/>
    </row>
    <row r="500" spans="1:3" ht="12.75">
      <c r="A500" s="108"/>
      <c r="B500" s="108"/>
      <c r="C500" s="108"/>
    </row>
    <row r="501" spans="1:3" ht="12.75">
      <c r="A501" s="108"/>
      <c r="B501" s="108"/>
      <c r="C501" s="108"/>
    </row>
    <row r="502" spans="1:3" ht="12.75">
      <c r="A502" s="108"/>
      <c r="B502" s="108"/>
      <c r="C502" s="108"/>
    </row>
    <row r="503" spans="1:3" ht="12.75">
      <c r="A503" s="108"/>
      <c r="B503" s="108"/>
      <c r="C503" s="108"/>
    </row>
    <row r="504" spans="1:3" ht="12.75">
      <c r="A504" s="108"/>
      <c r="B504" s="108"/>
      <c r="C504" s="108"/>
    </row>
    <row r="505" spans="1:3" ht="12.75">
      <c r="A505" s="108"/>
      <c r="B505" s="108"/>
      <c r="C505" s="108"/>
    </row>
    <row r="506" spans="1:3" ht="12.75">
      <c r="A506" s="108"/>
      <c r="B506" s="108"/>
      <c r="C506" s="108"/>
    </row>
    <row r="507" spans="1:3" ht="12.75">
      <c r="A507" s="108"/>
      <c r="B507" s="108"/>
      <c r="C507" s="108"/>
    </row>
    <row r="508" spans="1:3" ht="12.75">
      <c r="A508" s="108"/>
      <c r="B508" s="108"/>
      <c r="C508" s="108"/>
    </row>
    <row r="509" spans="1:3" ht="12.75">
      <c r="A509" s="108"/>
      <c r="B509" s="108"/>
      <c r="C509" s="108"/>
    </row>
    <row r="510" spans="1:3" ht="12.75">
      <c r="A510" s="108"/>
      <c r="B510" s="108"/>
      <c r="C510" s="108"/>
    </row>
    <row r="511" spans="1:3" ht="12.75">
      <c r="A511" s="108"/>
      <c r="B511" s="108"/>
      <c r="C511" s="108"/>
    </row>
    <row r="512" spans="1:3" ht="12.75">
      <c r="A512" s="108"/>
      <c r="B512" s="108"/>
      <c r="C512" s="108"/>
    </row>
    <row r="513" spans="1:3" ht="12.75">
      <c r="A513" s="108"/>
      <c r="B513" s="108"/>
      <c r="C513" s="108"/>
    </row>
  </sheetData>
  <sheetProtection/>
  <mergeCells count="78">
    <mergeCell ref="S60:S63"/>
    <mergeCell ref="T63:U63"/>
    <mergeCell ref="S37:S41"/>
    <mergeCell ref="T41:U41"/>
    <mergeCell ref="S64:U64"/>
    <mergeCell ref="J1:Q1"/>
    <mergeCell ref="S1:Z1"/>
    <mergeCell ref="T12:U12"/>
    <mergeCell ref="S13:S17"/>
    <mergeCell ref="T17:U17"/>
    <mergeCell ref="A1:H1"/>
    <mergeCell ref="S42:S47"/>
    <mergeCell ref="T47:U47"/>
    <mergeCell ref="S48:S59"/>
    <mergeCell ref="T59:U59"/>
    <mergeCell ref="S2:S3"/>
    <mergeCell ref="T2:U2"/>
    <mergeCell ref="S4:S7"/>
    <mergeCell ref="T7:U7"/>
    <mergeCell ref="S8:S12"/>
    <mergeCell ref="S18:S25"/>
    <mergeCell ref="T25:U25"/>
    <mergeCell ref="J48:J59"/>
    <mergeCell ref="K59:L59"/>
    <mergeCell ref="S26:S28"/>
    <mergeCell ref="T28:U28"/>
    <mergeCell ref="S29:S36"/>
    <mergeCell ref="T36:U36"/>
    <mergeCell ref="J37:J41"/>
    <mergeCell ref="K41:L41"/>
    <mergeCell ref="J64:L64"/>
    <mergeCell ref="J8:J12"/>
    <mergeCell ref="K12:L12"/>
    <mergeCell ref="J13:J17"/>
    <mergeCell ref="K17:L17"/>
    <mergeCell ref="K36:L36"/>
    <mergeCell ref="J18:J25"/>
    <mergeCell ref="K25:L25"/>
    <mergeCell ref="J42:J47"/>
    <mergeCell ref="K47:L47"/>
    <mergeCell ref="A2:A3"/>
    <mergeCell ref="J2:J3"/>
    <mergeCell ref="K2:L2"/>
    <mergeCell ref="J4:J7"/>
    <mergeCell ref="K7:L7"/>
    <mergeCell ref="A4:A7"/>
    <mergeCell ref="B7:C7"/>
    <mergeCell ref="G2:I2"/>
    <mergeCell ref="J26:J28"/>
    <mergeCell ref="K28:L28"/>
    <mergeCell ref="J29:J36"/>
    <mergeCell ref="A60:A63"/>
    <mergeCell ref="B63:C63"/>
    <mergeCell ref="J60:J63"/>
    <mergeCell ref="K63:L63"/>
    <mergeCell ref="A64:C64"/>
    <mergeCell ref="A37:A41"/>
    <mergeCell ref="B41:C41"/>
    <mergeCell ref="A42:A47"/>
    <mergeCell ref="B47:C47"/>
    <mergeCell ref="A48:A59"/>
    <mergeCell ref="B59:C59"/>
    <mergeCell ref="A18:A25"/>
    <mergeCell ref="B25:C25"/>
    <mergeCell ref="A26:A28"/>
    <mergeCell ref="B28:C28"/>
    <mergeCell ref="A29:A36"/>
    <mergeCell ref="B36:C36"/>
    <mergeCell ref="P2:R2"/>
    <mergeCell ref="V2:X2"/>
    <mergeCell ref="Y2:AA2"/>
    <mergeCell ref="A8:A12"/>
    <mergeCell ref="B12:C12"/>
    <mergeCell ref="A13:A17"/>
    <mergeCell ref="B17:C17"/>
    <mergeCell ref="B2:C2"/>
    <mergeCell ref="D2:F2"/>
    <mergeCell ref="M2:O2"/>
  </mergeCells>
  <printOptions horizontalCentered="1"/>
  <pageMargins left="0.5118110236220472" right="0.5118110236220472" top="0.7874015748031497" bottom="0.3937007874015748" header="0" footer="0.11811023622047245"/>
  <pageSetup fitToWidth="3" fitToHeight="1" horizontalDpi="600" verticalDpi="600" orientation="portrait" paperSize="9" scale="60" r:id="rId1"/>
  <headerFooter>
    <oddFooter>&amp;L&amp;"Arial,Obyčejné"&amp;9Rozpočet 2021&amp;R&amp;"Arial,Obyčejné"&amp;9&amp;D, &amp;T</oddFooter>
  </headerFooter>
  <colBreaks count="1" manualBreakCount="1">
    <brk id="18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3" sqref="G3"/>
    </sheetView>
  </sheetViews>
  <sheetFormatPr defaultColWidth="9.00390625" defaultRowHeight="12.75"/>
  <cols>
    <col min="1" max="1" width="7.125" style="204" customWidth="1"/>
    <col min="2" max="2" width="11.375" style="204" customWidth="1"/>
    <col min="3" max="3" width="67.25390625" style="204" customWidth="1"/>
    <col min="4" max="4" width="13.25390625" style="204" customWidth="1"/>
    <col min="5" max="5" width="14.00390625" style="204" customWidth="1"/>
    <col min="6" max="16384" width="9.125" style="204" customWidth="1"/>
  </cols>
  <sheetData>
    <row r="1" spans="1:5" ht="55.5" customHeight="1" thickBot="1">
      <c r="A1" s="516" t="s">
        <v>473</v>
      </c>
      <c r="B1" s="517"/>
      <c r="C1" s="517"/>
      <c r="D1" s="517"/>
      <c r="E1" s="284" t="s">
        <v>38</v>
      </c>
    </row>
    <row r="2" spans="1:5" ht="30.75" customHeight="1">
      <c r="A2" s="520" t="s">
        <v>32</v>
      </c>
      <c r="B2" s="522" t="s">
        <v>13</v>
      </c>
      <c r="C2" s="523"/>
      <c r="D2" s="518" t="s">
        <v>239</v>
      </c>
      <c r="E2" s="512" t="s">
        <v>294</v>
      </c>
    </row>
    <row r="3" spans="1:5" ht="30.75" customHeight="1">
      <c r="A3" s="521"/>
      <c r="B3" s="207" t="s">
        <v>33</v>
      </c>
      <c r="C3" s="207" t="s">
        <v>17</v>
      </c>
      <c r="D3" s="519"/>
      <c r="E3" s="513"/>
    </row>
    <row r="4" spans="1:5" ht="21.75" customHeight="1">
      <c r="A4" s="514" t="s">
        <v>484</v>
      </c>
      <c r="B4" s="82">
        <v>1341</v>
      </c>
      <c r="C4" s="83" t="s">
        <v>7</v>
      </c>
      <c r="D4" s="84">
        <v>2100</v>
      </c>
      <c r="E4" s="188">
        <v>1520</v>
      </c>
    </row>
    <row r="5" spans="1:5" ht="21.75" customHeight="1">
      <c r="A5" s="514"/>
      <c r="B5" s="82">
        <v>1342</v>
      </c>
      <c r="C5" s="83" t="s">
        <v>293</v>
      </c>
      <c r="D5" s="84">
        <v>5200</v>
      </c>
      <c r="E5" s="188">
        <v>3100</v>
      </c>
    </row>
    <row r="6" spans="1:5" ht="21.75" customHeight="1">
      <c r="A6" s="514"/>
      <c r="B6" s="82">
        <v>1343</v>
      </c>
      <c r="C6" s="83" t="s">
        <v>8</v>
      </c>
      <c r="D6" s="84">
        <v>16100</v>
      </c>
      <c r="E6" s="188">
        <v>8200</v>
      </c>
    </row>
    <row r="7" spans="1:5" ht="21.75" customHeight="1">
      <c r="A7" s="514"/>
      <c r="B7" s="82">
        <v>1344</v>
      </c>
      <c r="C7" s="83" t="s">
        <v>9</v>
      </c>
      <c r="D7" s="84">
        <v>200</v>
      </c>
      <c r="E7" s="188">
        <v>150</v>
      </c>
    </row>
    <row r="8" spans="1:5" ht="21.75" customHeight="1" thickBot="1">
      <c r="A8" s="514"/>
      <c r="B8" s="82">
        <v>1361</v>
      </c>
      <c r="C8" s="83" t="s">
        <v>2</v>
      </c>
      <c r="D8" s="84">
        <v>12064</v>
      </c>
      <c r="E8" s="188">
        <v>7951</v>
      </c>
    </row>
    <row r="9" spans="1:9" ht="21.75" customHeight="1" thickBot="1">
      <c r="A9" s="514"/>
      <c r="B9" s="208">
        <v>1511</v>
      </c>
      <c r="C9" s="209" t="s">
        <v>47</v>
      </c>
      <c r="D9" s="78">
        <v>85082.2</v>
      </c>
      <c r="E9" s="185">
        <v>86400</v>
      </c>
      <c r="I9" s="438"/>
    </row>
    <row r="10" spans="1:5" ht="33" customHeight="1" thickTop="1">
      <c r="A10" s="514"/>
      <c r="B10" s="491" t="s">
        <v>34</v>
      </c>
      <c r="C10" s="492"/>
      <c r="D10" s="211">
        <f>SUM(D4:D9)</f>
        <v>120746.2</v>
      </c>
      <c r="E10" s="212">
        <f>SUM(E4:E9)</f>
        <v>107321</v>
      </c>
    </row>
    <row r="11" spans="1:5" ht="21.75" customHeight="1">
      <c r="A11" s="496" t="s">
        <v>245</v>
      </c>
      <c r="B11" s="79">
        <v>2141</v>
      </c>
      <c r="C11" s="80" t="s">
        <v>3</v>
      </c>
      <c r="D11" s="81">
        <v>12600</v>
      </c>
      <c r="E11" s="187">
        <v>3100</v>
      </c>
    </row>
    <row r="12" spans="1:5" ht="21.75" customHeight="1">
      <c r="A12" s="496"/>
      <c r="B12" s="82">
        <v>2211.2212</v>
      </c>
      <c r="C12" s="83" t="s">
        <v>60</v>
      </c>
      <c r="D12" s="84">
        <v>19240</v>
      </c>
      <c r="E12" s="188">
        <v>19133</v>
      </c>
    </row>
    <row r="13" spans="1:5" ht="21.75" customHeight="1" hidden="1">
      <c r="A13" s="496"/>
      <c r="B13" s="82">
        <v>2221</v>
      </c>
      <c r="C13" s="83" t="s">
        <v>90</v>
      </c>
      <c r="D13" s="84"/>
      <c r="E13" s="188"/>
    </row>
    <row r="14" spans="1:5" ht="21.75" customHeight="1" thickBot="1">
      <c r="A14" s="496"/>
      <c r="B14" s="82"/>
      <c r="C14" s="83" t="s">
        <v>237</v>
      </c>
      <c r="D14" s="84">
        <v>6570</v>
      </c>
      <c r="E14" s="188">
        <v>5226</v>
      </c>
    </row>
    <row r="15" spans="1:5" ht="33" customHeight="1" thickTop="1">
      <c r="A15" s="515"/>
      <c r="B15" s="491" t="s">
        <v>36</v>
      </c>
      <c r="C15" s="492"/>
      <c r="D15" s="211">
        <f>SUM(D11:D14)</f>
        <v>38410</v>
      </c>
      <c r="E15" s="212">
        <f>SUM(E11:E14)</f>
        <v>27459</v>
      </c>
    </row>
    <row r="16" spans="1:5" ht="33" customHeight="1">
      <c r="A16" s="493" t="s">
        <v>4</v>
      </c>
      <c r="B16" s="494"/>
      <c r="C16" s="495"/>
      <c r="D16" s="2">
        <f>D10+D15</f>
        <v>159156.2</v>
      </c>
      <c r="E16" s="186">
        <f>E10+E15</f>
        <v>134780</v>
      </c>
    </row>
    <row r="17" spans="1:5" ht="21.75" customHeight="1">
      <c r="A17" s="496" t="s">
        <v>436</v>
      </c>
      <c r="B17" s="79">
        <v>4137</v>
      </c>
      <c r="C17" s="80" t="s">
        <v>251</v>
      </c>
      <c r="D17" s="81">
        <v>66805</v>
      </c>
      <c r="E17" s="187">
        <v>71956</v>
      </c>
    </row>
    <row r="18" spans="1:5" ht="21.75" customHeight="1">
      <c r="A18" s="496"/>
      <c r="B18" s="82">
        <v>4137</v>
      </c>
      <c r="C18" s="83" t="s">
        <v>250</v>
      </c>
      <c r="D18" s="84">
        <v>284132</v>
      </c>
      <c r="E18" s="188">
        <v>289511</v>
      </c>
    </row>
    <row r="19" spans="1:5" ht="21.75" customHeight="1" thickBot="1">
      <c r="A19" s="496"/>
      <c r="B19" s="82">
        <v>4131</v>
      </c>
      <c r="C19" s="83" t="s">
        <v>6</v>
      </c>
      <c r="D19" s="84">
        <v>349780</v>
      </c>
      <c r="E19" s="188">
        <f>250000-27822.1</f>
        <v>222177.9</v>
      </c>
    </row>
    <row r="20" spans="1:5" ht="34.5" customHeight="1" thickBot="1" thickTop="1">
      <c r="A20" s="497"/>
      <c r="B20" s="498" t="s">
        <v>36</v>
      </c>
      <c r="C20" s="499"/>
      <c r="D20" s="215">
        <f>SUM(D17:D19)</f>
        <v>700717</v>
      </c>
      <c r="E20" s="216">
        <f>SUM(E17:E19)</f>
        <v>583644.9</v>
      </c>
    </row>
    <row r="21" spans="1:5" ht="30" customHeight="1" thickBot="1">
      <c r="A21" s="500" t="s">
        <v>5</v>
      </c>
      <c r="B21" s="501"/>
      <c r="C21" s="502"/>
      <c r="D21" s="217">
        <f>D16+D20</f>
        <v>859873.2</v>
      </c>
      <c r="E21" s="218">
        <f>E16+E20</f>
        <v>718424.9</v>
      </c>
    </row>
    <row r="22" spans="1:5" ht="21.75" customHeight="1">
      <c r="A22" s="503" t="s">
        <v>35</v>
      </c>
      <c r="B22" s="509" t="s">
        <v>312</v>
      </c>
      <c r="C22" s="433" t="s">
        <v>0</v>
      </c>
      <c r="D22" s="81">
        <v>277500</v>
      </c>
      <c r="E22" s="187">
        <f>300000-16000-3880</f>
        <v>280120</v>
      </c>
    </row>
    <row r="23" spans="1:14" ht="21.75" customHeight="1">
      <c r="A23" s="496"/>
      <c r="B23" s="510"/>
      <c r="C23" s="434" t="s">
        <v>168</v>
      </c>
      <c r="D23" s="437">
        <v>88370</v>
      </c>
      <c r="E23" s="187">
        <f>100000-5596-1000-0.8</f>
        <v>93403.2</v>
      </c>
      <c r="N23" s="85"/>
    </row>
    <row r="24" spans="1:5" ht="21.75" customHeight="1">
      <c r="A24" s="496"/>
      <c r="B24" s="510"/>
      <c r="C24" s="435" t="s">
        <v>311</v>
      </c>
      <c r="D24" s="81">
        <v>0</v>
      </c>
      <c r="E24" s="187">
        <v>17596</v>
      </c>
    </row>
    <row r="25" spans="1:5" ht="21.75" customHeight="1">
      <c r="A25" s="496"/>
      <c r="B25" s="511"/>
      <c r="C25" s="436" t="s">
        <v>1</v>
      </c>
      <c r="D25" s="132">
        <v>1982.1</v>
      </c>
      <c r="E25" s="190">
        <v>1347.9</v>
      </c>
    </row>
    <row r="26" spans="1:5" ht="21.75" customHeight="1" hidden="1">
      <c r="A26" s="504"/>
      <c r="B26" s="505" t="s">
        <v>39</v>
      </c>
      <c r="C26" s="506"/>
      <c r="D26" s="81">
        <v>0</v>
      </c>
      <c r="E26" s="187"/>
    </row>
    <row r="27" spans="1:5" ht="21.75" customHeight="1">
      <c r="A27" s="504"/>
      <c r="B27" s="507" t="s">
        <v>249</v>
      </c>
      <c r="C27" s="508"/>
      <c r="D27" s="84">
        <v>11850.5</v>
      </c>
      <c r="E27" s="188">
        <v>16000</v>
      </c>
    </row>
    <row r="28" spans="1:5" ht="21.75" customHeight="1">
      <c r="A28" s="504"/>
      <c r="B28" s="507" t="s">
        <v>66</v>
      </c>
      <c r="C28" s="508"/>
      <c r="D28" s="84">
        <v>350</v>
      </c>
      <c r="E28" s="188"/>
    </row>
    <row r="29" spans="1:5" ht="21.75" customHeight="1" hidden="1">
      <c r="A29" s="504"/>
      <c r="B29" s="507" t="s">
        <v>244</v>
      </c>
      <c r="C29" s="508"/>
      <c r="D29" s="84"/>
      <c r="E29" s="188"/>
    </row>
    <row r="30" spans="1:5" ht="21.75" customHeight="1" hidden="1">
      <c r="A30" s="504"/>
      <c r="B30" s="507" t="s">
        <v>84</v>
      </c>
      <c r="C30" s="508"/>
      <c r="D30" s="84"/>
      <c r="E30" s="188"/>
    </row>
    <row r="31" spans="1:5" ht="21.75" customHeight="1" thickBot="1">
      <c r="A31" s="504"/>
      <c r="B31" s="432" t="s">
        <v>292</v>
      </c>
      <c r="C31" s="86"/>
      <c r="D31" s="84">
        <v>3239.8</v>
      </c>
      <c r="E31" s="188">
        <v>4123.8</v>
      </c>
    </row>
    <row r="32" spans="1:5" ht="23.25" customHeight="1" hidden="1">
      <c r="A32" s="504"/>
      <c r="B32" s="507" t="s">
        <v>61</v>
      </c>
      <c r="C32" s="508"/>
      <c r="D32" s="84"/>
      <c r="E32" s="188"/>
    </row>
    <row r="33" spans="1:5" ht="21.75" customHeight="1" hidden="1" thickBot="1">
      <c r="A33" s="504"/>
      <c r="B33" s="489"/>
      <c r="C33" s="490"/>
      <c r="D33" s="78"/>
      <c r="E33" s="185"/>
    </row>
    <row r="34" spans="1:5" ht="34.5" customHeight="1" thickBot="1" thickTop="1">
      <c r="A34" s="189"/>
      <c r="B34" s="213" t="s">
        <v>36</v>
      </c>
      <c r="C34" s="214"/>
      <c r="D34" s="219">
        <f>SUM(D22:D33)</f>
        <v>383292.39999999997</v>
      </c>
      <c r="E34" s="220">
        <f>SUM(E22:E33)</f>
        <v>412590.9</v>
      </c>
    </row>
    <row r="35" spans="1:5" ht="48" customHeight="1" thickBot="1">
      <c r="A35" s="500" t="s">
        <v>10</v>
      </c>
      <c r="B35" s="501"/>
      <c r="C35" s="502"/>
      <c r="D35" s="217">
        <f>D21+D34</f>
        <v>1243165.5999999999</v>
      </c>
      <c r="E35" s="218">
        <f>E21+E34</f>
        <v>1131015.8</v>
      </c>
    </row>
    <row r="36" spans="4:5" ht="14.25">
      <c r="D36" s="85"/>
      <c r="E36" s="85"/>
    </row>
  </sheetData>
  <sheetProtection/>
  <mergeCells count="23">
    <mergeCell ref="A4:A10"/>
    <mergeCell ref="B10:C10"/>
    <mergeCell ref="A11:A15"/>
    <mergeCell ref="A1:D1"/>
    <mergeCell ref="D2:D3"/>
    <mergeCell ref="A2:A3"/>
    <mergeCell ref="B2:C2"/>
    <mergeCell ref="B28:C28"/>
    <mergeCell ref="B22:B25"/>
    <mergeCell ref="B29:C29"/>
    <mergeCell ref="B30:C30"/>
    <mergeCell ref="B32:C32"/>
    <mergeCell ref="E2:E3"/>
    <mergeCell ref="B33:C33"/>
    <mergeCell ref="B15:C15"/>
    <mergeCell ref="A16:C16"/>
    <mergeCell ref="A17:A20"/>
    <mergeCell ref="B20:C20"/>
    <mergeCell ref="A35:C35"/>
    <mergeCell ref="A21:C21"/>
    <mergeCell ref="A22:A33"/>
    <mergeCell ref="B26:C26"/>
    <mergeCell ref="B27:C27"/>
  </mergeCells>
  <printOptions horizontalCentered="1"/>
  <pageMargins left="0.5118110236220472" right="0.5118110236220472" top="0.6692913385826772" bottom="0.35433070866141736" header="0.2362204724409449" footer="0.15748031496062992"/>
  <pageSetup fitToHeight="1" fitToWidth="1" horizontalDpi="600" verticalDpi="600" orientation="portrait" paperSize="9" scale="83" r:id="rId1"/>
  <headerFooter alignWithMargins="0">
    <oddFooter>&amp;L&amp;"Arial,Obyčejné"&amp;9Rozpočet na rok 2021&amp;R&amp;9&amp;D, &amp;T</oddFooter>
  </headerFooter>
  <rowBreaks count="1" manualBreakCount="1">
    <brk id="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716"/>
  <sheetViews>
    <sheetView view="pageBreakPreview" zoomScale="80" zoomScaleNormal="70" zoomScaleSheetLayoutView="80" zoomScalePageLayoutView="0" workbookViewId="0" topLeftCell="A66">
      <selection activeCell="I87" sqref="I87"/>
    </sheetView>
  </sheetViews>
  <sheetFormatPr defaultColWidth="9.00390625" defaultRowHeight="12.75"/>
  <cols>
    <col min="1" max="1" width="14.625" style="87" customWidth="1"/>
    <col min="2" max="2" width="10.125" style="87" customWidth="1"/>
    <col min="3" max="3" width="48.25390625" style="87" customWidth="1"/>
    <col min="4" max="4" width="12.00390625" style="87" customWidth="1"/>
    <col min="5" max="5" width="11.375" style="87" customWidth="1"/>
    <col min="6" max="6" width="9.75390625" style="87" customWidth="1"/>
    <col min="7" max="7" width="15.375" style="87" customWidth="1"/>
    <col min="8" max="8" width="13.25390625" style="1" customWidth="1"/>
    <col min="9" max="9" width="11.375" style="1" customWidth="1"/>
    <col min="10" max="10" width="10.75390625" style="1" customWidth="1"/>
    <col min="11" max="11" width="13.25390625" style="87" customWidth="1"/>
    <col min="12" max="16384" width="9.125" style="87" customWidth="1"/>
  </cols>
  <sheetData>
    <row r="1" spans="1:11" ht="57.75" customHeight="1" thickBot="1">
      <c r="A1" s="550" t="s">
        <v>330</v>
      </c>
      <c r="B1" s="550"/>
      <c r="C1" s="550"/>
      <c r="D1" s="550"/>
      <c r="E1" s="550"/>
      <c r="F1" s="550"/>
      <c r="G1" s="550"/>
      <c r="H1" s="550"/>
      <c r="I1" s="550"/>
      <c r="J1" s="550"/>
      <c r="K1" s="284" t="s">
        <v>328</v>
      </c>
    </row>
    <row r="2" spans="1:11" ht="36.75" customHeight="1">
      <c r="A2" s="524" t="s">
        <v>329</v>
      </c>
      <c r="B2" s="525"/>
      <c r="C2" s="525"/>
      <c r="D2" s="526" t="s">
        <v>239</v>
      </c>
      <c r="E2" s="526"/>
      <c r="F2" s="526"/>
      <c r="G2" s="526"/>
      <c r="H2" s="527" t="s">
        <v>294</v>
      </c>
      <c r="I2" s="527"/>
      <c r="J2" s="527"/>
      <c r="K2" s="528"/>
    </row>
    <row r="3" spans="1:11" ht="24.75" customHeight="1">
      <c r="A3" s="221" t="s">
        <v>16</v>
      </c>
      <c r="B3" s="529" t="s">
        <v>213</v>
      </c>
      <c r="C3" s="529"/>
      <c r="D3" s="530" t="s">
        <v>37</v>
      </c>
      <c r="E3" s="530"/>
      <c r="F3" s="530"/>
      <c r="G3" s="530" t="s">
        <v>11</v>
      </c>
      <c r="H3" s="530" t="s">
        <v>37</v>
      </c>
      <c r="I3" s="530"/>
      <c r="J3" s="530"/>
      <c r="K3" s="531" t="s">
        <v>11</v>
      </c>
    </row>
    <row r="4" spans="1:11" ht="24.75" customHeight="1">
      <c r="A4" s="224"/>
      <c r="B4" s="207" t="s">
        <v>205</v>
      </c>
      <c r="C4" s="222" t="s">
        <v>17</v>
      </c>
      <c r="D4" s="205" t="s">
        <v>204</v>
      </c>
      <c r="E4" s="205" t="s">
        <v>172</v>
      </c>
      <c r="F4" s="223" t="s">
        <v>67</v>
      </c>
      <c r="G4" s="530"/>
      <c r="H4" s="205" t="s">
        <v>204</v>
      </c>
      <c r="I4" s="205" t="s">
        <v>172</v>
      </c>
      <c r="J4" s="223" t="s">
        <v>67</v>
      </c>
      <c r="K4" s="531"/>
    </row>
    <row r="5" spans="1:11" ht="18.75" customHeight="1">
      <c r="A5" s="533" t="s">
        <v>40</v>
      </c>
      <c r="B5" s="66" t="s">
        <v>246</v>
      </c>
      <c r="C5" s="139" t="s">
        <v>166</v>
      </c>
      <c r="D5" s="138">
        <v>160</v>
      </c>
      <c r="E5" s="17"/>
      <c r="F5" s="115"/>
      <c r="G5" s="116">
        <f>SUM(D5:F5)</f>
        <v>160</v>
      </c>
      <c r="H5" s="114">
        <v>90</v>
      </c>
      <c r="I5" s="18"/>
      <c r="J5" s="115"/>
      <c r="K5" s="141">
        <f>SUM(H5:J5)</f>
        <v>90</v>
      </c>
    </row>
    <row r="6" spans="1:11" ht="18.75" customHeight="1">
      <c r="A6" s="533"/>
      <c r="B6" s="71" t="s">
        <v>48</v>
      </c>
      <c r="C6" s="109" t="s">
        <v>49</v>
      </c>
      <c r="D6" s="14">
        <v>240</v>
      </c>
      <c r="E6" s="18"/>
      <c r="F6" s="112"/>
      <c r="G6" s="113">
        <f>SUM(D6:F6)</f>
        <v>240</v>
      </c>
      <c r="H6" s="90"/>
      <c r="I6" s="18"/>
      <c r="J6" s="112"/>
      <c r="K6" s="225"/>
    </row>
    <row r="7" spans="1:11" ht="18.75" customHeight="1">
      <c r="A7" s="533"/>
      <c r="B7" s="71" t="s">
        <v>48</v>
      </c>
      <c r="C7" s="109" t="s">
        <v>299</v>
      </c>
      <c r="D7" s="90"/>
      <c r="E7" s="18"/>
      <c r="F7" s="19"/>
      <c r="G7" s="91"/>
      <c r="H7" s="90">
        <v>245</v>
      </c>
      <c r="I7" s="18"/>
      <c r="J7" s="128"/>
      <c r="K7" s="142">
        <f>SUM(H7:J7)</f>
        <v>245</v>
      </c>
    </row>
    <row r="8" spans="1:11" ht="18.75" customHeight="1">
      <c r="A8" s="533"/>
      <c r="B8" s="12" t="s">
        <v>59</v>
      </c>
      <c r="C8" s="13" t="s">
        <v>63</v>
      </c>
      <c r="D8" s="90">
        <v>10301</v>
      </c>
      <c r="E8" s="18"/>
      <c r="F8" s="19"/>
      <c r="G8" s="91">
        <f>SUM(D8:F8)</f>
        <v>10301</v>
      </c>
      <c r="H8" s="90">
        <v>9793</v>
      </c>
      <c r="I8" s="18"/>
      <c r="J8" s="19"/>
      <c r="K8" s="142">
        <f>SUM(H8:J8)</f>
        <v>9793</v>
      </c>
    </row>
    <row r="9" spans="1:11" ht="18.75" customHeight="1">
      <c r="A9" s="533"/>
      <c r="B9" s="24" t="s">
        <v>76</v>
      </c>
      <c r="C9" s="68" t="s">
        <v>241</v>
      </c>
      <c r="D9" s="37">
        <v>18</v>
      </c>
      <c r="E9" s="26"/>
      <c r="F9" s="27"/>
      <c r="G9" s="28">
        <f>SUM(D9:E9)</f>
        <v>18</v>
      </c>
      <c r="H9" s="37"/>
      <c r="I9" s="26"/>
      <c r="J9" s="27"/>
      <c r="K9" s="147"/>
    </row>
    <row r="10" spans="1:11" ht="24" customHeight="1">
      <c r="A10" s="538"/>
      <c r="B10" s="539" t="s">
        <v>19</v>
      </c>
      <c r="C10" s="540"/>
      <c r="D10" s="226">
        <f>SUM(D5:D9)</f>
        <v>10719</v>
      </c>
      <c r="E10" s="227"/>
      <c r="F10" s="167"/>
      <c r="G10" s="228">
        <f>SUM(G5:G9)</f>
        <v>10719</v>
      </c>
      <c r="H10" s="226">
        <f>SUM(H5:H9)</f>
        <v>10128</v>
      </c>
      <c r="I10" s="227"/>
      <c r="J10" s="167"/>
      <c r="K10" s="229">
        <f>SUM(K5:K9)</f>
        <v>10128</v>
      </c>
    </row>
    <row r="11" spans="1:11" ht="18.75" customHeight="1">
      <c r="A11" s="533" t="s">
        <v>97</v>
      </c>
      <c r="B11" s="53" t="s">
        <v>50</v>
      </c>
      <c r="C11" s="109" t="s">
        <v>49</v>
      </c>
      <c r="D11" s="94"/>
      <c r="E11" s="88">
        <v>450</v>
      </c>
      <c r="F11" s="89"/>
      <c r="G11" s="89">
        <f>SUM(E11:F11)</f>
        <v>450</v>
      </c>
      <c r="H11" s="94"/>
      <c r="I11" s="88"/>
      <c r="J11" s="89"/>
      <c r="K11" s="230"/>
    </row>
    <row r="12" spans="1:11" ht="18.75" customHeight="1" hidden="1">
      <c r="A12" s="541"/>
      <c r="B12" s="30" t="s">
        <v>64</v>
      </c>
      <c r="C12" s="13" t="s">
        <v>63</v>
      </c>
      <c r="D12" s="95"/>
      <c r="E12" s="92"/>
      <c r="F12" s="93"/>
      <c r="G12" s="93"/>
      <c r="H12" s="96"/>
      <c r="I12" s="92"/>
      <c r="J12" s="93"/>
      <c r="K12" s="143"/>
    </row>
    <row r="13" spans="1:11" ht="18.75" customHeight="1">
      <c r="A13" s="541"/>
      <c r="B13" s="30" t="s">
        <v>296</v>
      </c>
      <c r="C13" s="13" t="s">
        <v>295</v>
      </c>
      <c r="D13" s="95"/>
      <c r="E13" s="92"/>
      <c r="F13" s="93"/>
      <c r="G13" s="93"/>
      <c r="H13" s="96"/>
      <c r="I13" s="92">
        <v>34960</v>
      </c>
      <c r="J13" s="93"/>
      <c r="K13" s="144">
        <f>SUM(H13:J13)</f>
        <v>34960</v>
      </c>
    </row>
    <row r="14" spans="1:11" ht="18.75" customHeight="1">
      <c r="A14" s="541"/>
      <c r="B14" s="30" t="s">
        <v>14</v>
      </c>
      <c r="C14" s="55" t="s">
        <v>62</v>
      </c>
      <c r="D14" s="96">
        <v>92907</v>
      </c>
      <c r="E14" s="92">
        <v>88501</v>
      </c>
      <c r="F14" s="93">
        <v>650</v>
      </c>
      <c r="G14" s="97">
        <f>SUM(D14:F14)</f>
        <v>182058</v>
      </c>
      <c r="H14" s="96">
        <v>94793.68</v>
      </c>
      <c r="I14" s="92">
        <v>16287.18</v>
      </c>
      <c r="J14" s="93">
        <v>650</v>
      </c>
      <c r="K14" s="144">
        <f>SUM(H14:J14)</f>
        <v>111730.85999999999</v>
      </c>
    </row>
    <row r="15" spans="1:11" ht="18.75" customHeight="1">
      <c r="A15" s="541"/>
      <c r="B15" s="30" t="s">
        <v>305</v>
      </c>
      <c r="C15" s="46" t="s">
        <v>86</v>
      </c>
      <c r="D15" s="98"/>
      <c r="E15" s="99">
        <v>15000</v>
      </c>
      <c r="F15" s="27"/>
      <c r="G15" s="33">
        <f>SUM(E15)</f>
        <v>15000</v>
      </c>
      <c r="H15" s="98"/>
      <c r="I15" s="99">
        <v>6000</v>
      </c>
      <c r="J15" s="27"/>
      <c r="K15" s="145">
        <f>SUM(I15)</f>
        <v>6000</v>
      </c>
    </row>
    <row r="16" spans="1:11" ht="24" customHeight="1">
      <c r="A16" s="542"/>
      <c r="B16" s="536" t="s">
        <v>19</v>
      </c>
      <c r="C16" s="543"/>
      <c r="D16" s="231">
        <f aca="true" t="shared" si="0" ref="D16:K16">SUM(D11:D15)</f>
        <v>92907</v>
      </c>
      <c r="E16" s="232">
        <f t="shared" si="0"/>
        <v>103951</v>
      </c>
      <c r="F16" s="233">
        <f t="shared" si="0"/>
        <v>650</v>
      </c>
      <c r="G16" s="168">
        <f t="shared" si="0"/>
        <v>197508</v>
      </c>
      <c r="H16" s="231">
        <f t="shared" si="0"/>
        <v>94793.68</v>
      </c>
      <c r="I16" s="232">
        <f t="shared" si="0"/>
        <v>57247.18</v>
      </c>
      <c r="J16" s="233">
        <f t="shared" si="0"/>
        <v>650</v>
      </c>
      <c r="K16" s="169">
        <f t="shared" si="0"/>
        <v>152690.86</v>
      </c>
    </row>
    <row r="17" spans="1:11" ht="18.75" customHeight="1">
      <c r="A17" s="532" t="s">
        <v>18</v>
      </c>
      <c r="B17" s="29" t="s">
        <v>51</v>
      </c>
      <c r="C17" s="109" t="s">
        <v>49</v>
      </c>
      <c r="D17" s="110"/>
      <c r="E17" s="111">
        <v>1380</v>
      </c>
      <c r="F17" s="10"/>
      <c r="G17" s="11">
        <f>SUM(E17)</f>
        <v>1380</v>
      </c>
      <c r="H17" s="110"/>
      <c r="I17" s="111"/>
      <c r="J17" s="10"/>
      <c r="K17" s="234"/>
    </row>
    <row r="18" spans="1:11" ht="18.75" customHeight="1">
      <c r="A18" s="533"/>
      <c r="B18" s="30" t="s">
        <v>65</v>
      </c>
      <c r="C18" s="31" t="s">
        <v>63</v>
      </c>
      <c r="D18" s="90">
        <v>6550</v>
      </c>
      <c r="E18" s="17"/>
      <c r="F18" s="19"/>
      <c r="G18" s="20">
        <f>SUM(D18:F18)</f>
        <v>6550</v>
      </c>
      <c r="H18" s="90">
        <v>5596</v>
      </c>
      <c r="I18" s="17"/>
      <c r="J18" s="19"/>
      <c r="K18" s="146">
        <f>SUM(H18:J18)</f>
        <v>5596</v>
      </c>
    </row>
    <row r="19" spans="1:11" ht="18.75" customHeight="1">
      <c r="A19" s="533"/>
      <c r="B19" s="35" t="s">
        <v>303</v>
      </c>
      <c r="C19" s="5" t="s">
        <v>295</v>
      </c>
      <c r="D19" s="14"/>
      <c r="E19" s="49"/>
      <c r="F19" s="15"/>
      <c r="G19" s="20"/>
      <c r="H19" s="14"/>
      <c r="I19" s="59">
        <v>650</v>
      </c>
      <c r="J19" s="128"/>
      <c r="K19" s="146">
        <f>SUM(H19:J19)</f>
        <v>650</v>
      </c>
    </row>
    <row r="20" spans="1:11" ht="18.75" customHeight="1">
      <c r="A20" s="533"/>
      <c r="B20" s="35" t="s">
        <v>319</v>
      </c>
      <c r="C20" s="5" t="s">
        <v>320</v>
      </c>
      <c r="D20" s="64"/>
      <c r="E20" s="135"/>
      <c r="F20" s="22"/>
      <c r="G20" s="20"/>
      <c r="H20" s="64">
        <v>95</v>
      </c>
      <c r="I20" s="135"/>
      <c r="J20" s="22"/>
      <c r="K20" s="146">
        <f>SUM(H20:J20)</f>
        <v>95</v>
      </c>
    </row>
    <row r="21" spans="1:11" ht="18.75" customHeight="1">
      <c r="A21" s="534"/>
      <c r="B21" s="35" t="s">
        <v>15</v>
      </c>
      <c r="C21" s="36" t="s">
        <v>62</v>
      </c>
      <c r="D21" s="37">
        <v>5848.8</v>
      </c>
      <c r="E21" s="38">
        <v>750</v>
      </c>
      <c r="F21" s="27"/>
      <c r="G21" s="28">
        <f>SUM(D21:E21)</f>
        <v>6598.8</v>
      </c>
      <c r="H21" s="25">
        <v>15878.8</v>
      </c>
      <c r="I21" s="75">
        <v>683.45</v>
      </c>
      <c r="J21" s="140"/>
      <c r="K21" s="147">
        <f>SUM(H21:I21)</f>
        <v>16562.25</v>
      </c>
    </row>
    <row r="22" spans="1:11" ht="24" customHeight="1">
      <c r="A22" s="535"/>
      <c r="B22" s="536" t="s">
        <v>19</v>
      </c>
      <c r="C22" s="537"/>
      <c r="D22" s="231">
        <f>SUM(D17:D21)</f>
        <v>12398.8</v>
      </c>
      <c r="E22" s="232">
        <f>SUM(E17:E21)</f>
        <v>2130</v>
      </c>
      <c r="F22" s="233"/>
      <c r="G22" s="235">
        <f>SUM(G17:G21)</f>
        <v>14528.8</v>
      </c>
      <c r="H22" s="231">
        <f>SUM(H17:H21)</f>
        <v>21569.8</v>
      </c>
      <c r="I22" s="232">
        <f>SUM(I17:I21)</f>
        <v>1333.45</v>
      </c>
      <c r="J22" s="233"/>
      <c r="K22" s="236">
        <f>SUM(K17:K21)</f>
        <v>22903.25</v>
      </c>
    </row>
    <row r="23" spans="1:11" ht="18.75" customHeight="1" hidden="1">
      <c r="A23" s="533" t="s">
        <v>68</v>
      </c>
      <c r="B23" s="45" t="s">
        <v>69</v>
      </c>
      <c r="C23" s="47" t="s">
        <v>74</v>
      </c>
      <c r="D23" s="44"/>
      <c r="E23" s="237"/>
      <c r="F23" s="22"/>
      <c r="G23" s="43"/>
      <c r="H23" s="133"/>
      <c r="I23" s="237"/>
      <c r="J23" s="22"/>
      <c r="K23" s="148"/>
    </row>
    <row r="24" spans="1:11" ht="18.75" customHeight="1">
      <c r="A24" s="533"/>
      <c r="B24" s="45" t="s">
        <v>70</v>
      </c>
      <c r="C24" s="109" t="s">
        <v>49</v>
      </c>
      <c r="D24" s="41">
        <v>8960</v>
      </c>
      <c r="E24" s="42">
        <v>134374</v>
      </c>
      <c r="F24" s="16"/>
      <c r="G24" s="40">
        <f>SUM(D24:F24)</f>
        <v>143334</v>
      </c>
      <c r="H24" s="41"/>
      <c r="I24" s="42"/>
      <c r="J24" s="16"/>
      <c r="K24" s="238"/>
    </row>
    <row r="25" spans="1:11" ht="18.75" customHeight="1" hidden="1">
      <c r="A25" s="533"/>
      <c r="B25" s="45" t="s">
        <v>82</v>
      </c>
      <c r="C25" s="46" t="s">
        <v>80</v>
      </c>
      <c r="D25" s="64"/>
      <c r="E25" s="44"/>
      <c r="F25" s="22"/>
      <c r="G25" s="43">
        <f>SUM(D25:F25)</f>
        <v>0</v>
      </c>
      <c r="H25" s="64"/>
      <c r="I25" s="44"/>
      <c r="J25" s="22"/>
      <c r="K25" s="148">
        <f>SUM(H25:J25)</f>
        <v>0</v>
      </c>
    </row>
    <row r="26" spans="1:11" ht="18.75" customHeight="1" hidden="1">
      <c r="A26" s="533"/>
      <c r="B26" s="45" t="s">
        <v>83</v>
      </c>
      <c r="C26" s="46" t="s">
        <v>165</v>
      </c>
      <c r="D26" s="64"/>
      <c r="E26" s="44"/>
      <c r="F26" s="22"/>
      <c r="G26" s="43">
        <f>SUM(D26:F26)</f>
        <v>0</v>
      </c>
      <c r="H26" s="64"/>
      <c r="I26" s="44"/>
      <c r="J26" s="22"/>
      <c r="K26" s="148">
        <f>SUM(H26:J26)</f>
        <v>0</v>
      </c>
    </row>
    <row r="27" spans="1:11" ht="18.75" customHeight="1">
      <c r="A27" s="533"/>
      <c r="B27" s="45" t="s">
        <v>302</v>
      </c>
      <c r="C27" s="52" t="s">
        <v>295</v>
      </c>
      <c r="D27" s="64"/>
      <c r="E27" s="44"/>
      <c r="F27" s="112"/>
      <c r="G27" s="43"/>
      <c r="H27" s="90">
        <v>1538.8</v>
      </c>
      <c r="I27" s="44">
        <v>83365</v>
      </c>
      <c r="J27" s="112"/>
      <c r="K27" s="149">
        <f>SUM(H27:J27)</f>
        <v>84903.8</v>
      </c>
    </row>
    <row r="28" spans="1:11" ht="18.75" customHeight="1">
      <c r="A28" s="533"/>
      <c r="B28" s="45" t="s">
        <v>317</v>
      </c>
      <c r="C28" s="13" t="s">
        <v>63</v>
      </c>
      <c r="D28" s="14"/>
      <c r="E28" s="59"/>
      <c r="F28" s="134"/>
      <c r="G28" s="43"/>
      <c r="H28" s="64"/>
      <c r="I28" s="44">
        <v>0</v>
      </c>
      <c r="J28" s="134"/>
      <c r="K28" s="149">
        <f>SUM(H28:J28)</f>
        <v>0</v>
      </c>
    </row>
    <row r="29" spans="1:11" ht="18.75" customHeight="1">
      <c r="A29" s="533"/>
      <c r="B29" s="45" t="s">
        <v>309</v>
      </c>
      <c r="C29" s="52" t="s">
        <v>307</v>
      </c>
      <c r="D29" s="131"/>
      <c r="E29" s="129"/>
      <c r="F29" s="130"/>
      <c r="G29" s="100"/>
      <c r="H29" s="131">
        <v>5370</v>
      </c>
      <c r="I29" s="129"/>
      <c r="J29" s="130">
        <v>6500</v>
      </c>
      <c r="K29" s="149">
        <f>SUM(H29:J29)</f>
        <v>11870</v>
      </c>
    </row>
    <row r="30" spans="1:11" ht="18.75" customHeight="1">
      <c r="A30" s="533"/>
      <c r="B30" s="45" t="s">
        <v>71</v>
      </c>
      <c r="C30" s="47" t="s">
        <v>95</v>
      </c>
      <c r="D30" s="90">
        <v>7440</v>
      </c>
      <c r="E30" s="17"/>
      <c r="F30" s="19">
        <v>6000</v>
      </c>
      <c r="G30" s="43">
        <f>SUM(D30:F30)</f>
        <v>13440</v>
      </c>
      <c r="H30" s="90"/>
      <c r="I30" s="17"/>
      <c r="J30" s="19"/>
      <c r="K30" s="148"/>
    </row>
    <row r="31" spans="1:11" ht="18.75" customHeight="1">
      <c r="A31" s="534"/>
      <c r="B31" s="48" t="s">
        <v>72</v>
      </c>
      <c r="C31" s="39" t="s">
        <v>77</v>
      </c>
      <c r="D31" s="14">
        <v>152004.7</v>
      </c>
      <c r="E31" s="49">
        <v>3490.1</v>
      </c>
      <c r="F31" s="15">
        <v>1800</v>
      </c>
      <c r="G31" s="100">
        <f>SUM(D31:F31)</f>
        <v>157294.80000000002</v>
      </c>
      <c r="H31" s="14">
        <v>152115.1</v>
      </c>
      <c r="I31" s="49">
        <v>2800</v>
      </c>
      <c r="J31" s="15">
        <v>1800</v>
      </c>
      <c r="K31" s="149">
        <f>SUM(H31:J31)</f>
        <v>156715.1</v>
      </c>
    </row>
    <row r="32" spans="1:11" ht="18.75" customHeight="1">
      <c r="A32" s="534"/>
      <c r="B32" s="35" t="s">
        <v>73</v>
      </c>
      <c r="C32" s="36" t="s">
        <v>62</v>
      </c>
      <c r="D32" s="37"/>
      <c r="E32" s="50">
        <v>3343</v>
      </c>
      <c r="F32" s="51"/>
      <c r="G32" s="101">
        <f>SUM(E32:F32)</f>
        <v>3343</v>
      </c>
      <c r="H32" s="37"/>
      <c r="I32" s="50">
        <v>2093</v>
      </c>
      <c r="J32" s="51"/>
      <c r="K32" s="150">
        <f>SUM(I32:J32)</f>
        <v>2093</v>
      </c>
    </row>
    <row r="33" spans="1:11" ht="24" customHeight="1" thickBot="1">
      <c r="A33" s="535"/>
      <c r="B33" s="536" t="s">
        <v>19</v>
      </c>
      <c r="C33" s="537"/>
      <c r="D33" s="239">
        <f aca="true" t="shared" si="1" ref="D33:J33">SUM(D23:D32)</f>
        <v>168404.7</v>
      </c>
      <c r="E33" s="240">
        <f t="shared" si="1"/>
        <v>141207.1</v>
      </c>
      <c r="F33" s="241">
        <f t="shared" si="1"/>
        <v>7800</v>
      </c>
      <c r="G33" s="242">
        <f t="shared" si="1"/>
        <v>317411.80000000005</v>
      </c>
      <c r="H33" s="239">
        <f t="shared" si="1"/>
        <v>159023.9</v>
      </c>
      <c r="I33" s="240">
        <f t="shared" si="1"/>
        <v>88258</v>
      </c>
      <c r="J33" s="241">
        <f t="shared" si="1"/>
        <v>8300</v>
      </c>
      <c r="K33" s="243">
        <f>SUM(K23:K32)</f>
        <v>255581.90000000002</v>
      </c>
    </row>
    <row r="34" spans="1:11" ht="36" customHeight="1">
      <c r="A34" s="524" t="s">
        <v>329</v>
      </c>
      <c r="B34" s="525"/>
      <c r="C34" s="525"/>
      <c r="D34" s="526" t="s">
        <v>239</v>
      </c>
      <c r="E34" s="526"/>
      <c r="F34" s="526"/>
      <c r="G34" s="526"/>
      <c r="H34" s="527" t="s">
        <v>294</v>
      </c>
      <c r="I34" s="527"/>
      <c r="J34" s="527"/>
      <c r="K34" s="528"/>
    </row>
    <row r="35" spans="1:11" ht="25.5" customHeight="1">
      <c r="A35" s="221" t="s">
        <v>16</v>
      </c>
      <c r="B35" s="529" t="s">
        <v>213</v>
      </c>
      <c r="C35" s="529"/>
      <c r="D35" s="530" t="s">
        <v>37</v>
      </c>
      <c r="E35" s="530"/>
      <c r="F35" s="530"/>
      <c r="G35" s="530" t="s">
        <v>11</v>
      </c>
      <c r="H35" s="530" t="s">
        <v>37</v>
      </c>
      <c r="I35" s="530"/>
      <c r="J35" s="530"/>
      <c r="K35" s="531" t="s">
        <v>11</v>
      </c>
    </row>
    <row r="36" spans="1:11" ht="25.5" customHeight="1">
      <c r="A36" s="224"/>
      <c r="B36" s="207" t="s">
        <v>205</v>
      </c>
      <c r="C36" s="222" t="s">
        <v>17</v>
      </c>
      <c r="D36" s="205" t="s">
        <v>204</v>
      </c>
      <c r="E36" s="205" t="s">
        <v>172</v>
      </c>
      <c r="F36" s="223" t="s">
        <v>67</v>
      </c>
      <c r="G36" s="530"/>
      <c r="H36" s="205" t="s">
        <v>204</v>
      </c>
      <c r="I36" s="205" t="s">
        <v>172</v>
      </c>
      <c r="J36" s="223" t="s">
        <v>67</v>
      </c>
      <c r="K36" s="531"/>
    </row>
    <row r="37" spans="1:11" ht="18.75" customHeight="1">
      <c r="A37" s="532" t="s">
        <v>21</v>
      </c>
      <c r="B37" s="4" t="s">
        <v>52</v>
      </c>
      <c r="C37" s="109" t="s">
        <v>49</v>
      </c>
      <c r="D37" s="34">
        <f>200</f>
        <v>200</v>
      </c>
      <c r="E37" s="9">
        <v>12550</v>
      </c>
      <c r="F37" s="10"/>
      <c r="G37" s="103">
        <f>SUM(D37:F37)</f>
        <v>12750</v>
      </c>
      <c r="H37" s="34"/>
      <c r="I37" s="9"/>
      <c r="J37" s="10"/>
      <c r="K37" s="244"/>
    </row>
    <row r="38" spans="1:11" ht="18.75" customHeight="1">
      <c r="A38" s="533"/>
      <c r="B38" s="4" t="s">
        <v>301</v>
      </c>
      <c r="C38" s="72" t="s">
        <v>295</v>
      </c>
      <c r="D38" s="64"/>
      <c r="E38" s="23"/>
      <c r="F38" s="22"/>
      <c r="G38" s="43"/>
      <c r="H38" s="14">
        <v>200</v>
      </c>
      <c r="I38" s="59">
        <v>12600</v>
      </c>
      <c r="J38" s="128"/>
      <c r="K38" s="149">
        <f>SUM(H38:J38)</f>
        <v>12800</v>
      </c>
    </row>
    <row r="39" spans="1:11" ht="18" customHeight="1">
      <c r="A39" s="534"/>
      <c r="B39" s="66" t="s">
        <v>20</v>
      </c>
      <c r="C39" s="55" t="s">
        <v>206</v>
      </c>
      <c r="D39" s="37">
        <v>35520</v>
      </c>
      <c r="E39" s="26"/>
      <c r="F39" s="22">
        <v>1500</v>
      </c>
      <c r="G39" s="22">
        <f>SUM(D39:F39)</f>
        <v>37020</v>
      </c>
      <c r="H39" s="37">
        <v>46816</v>
      </c>
      <c r="I39" s="26"/>
      <c r="J39" s="22">
        <v>1700</v>
      </c>
      <c r="K39" s="151">
        <f>SUM(H39:J39)</f>
        <v>48516</v>
      </c>
    </row>
    <row r="40" spans="1:11" ht="24" customHeight="1">
      <c r="A40" s="535"/>
      <c r="B40" s="536" t="s">
        <v>19</v>
      </c>
      <c r="C40" s="537"/>
      <c r="D40" s="166">
        <f>SUM(D37:D39)</f>
        <v>35720</v>
      </c>
      <c r="E40" s="245">
        <f>SUM(E37:E39)</f>
        <v>12550</v>
      </c>
      <c r="F40" s="233">
        <f>SUM(F39:F39)</f>
        <v>1500</v>
      </c>
      <c r="G40" s="235">
        <f>G37+G39</f>
        <v>49770</v>
      </c>
      <c r="H40" s="166">
        <f>SUM(H37:H39)</f>
        <v>47016</v>
      </c>
      <c r="I40" s="245">
        <f>SUM(I37:I39)</f>
        <v>12600</v>
      </c>
      <c r="J40" s="233">
        <f>SUM(J39:J39)</f>
        <v>1700</v>
      </c>
      <c r="K40" s="236">
        <f>SUM(K38:K39)</f>
        <v>61316</v>
      </c>
    </row>
    <row r="41" spans="1:11" ht="18.75" customHeight="1">
      <c r="A41" s="533" t="s">
        <v>41</v>
      </c>
      <c r="B41" s="53" t="s">
        <v>42</v>
      </c>
      <c r="C41" s="7" t="s">
        <v>87</v>
      </c>
      <c r="D41" s="44">
        <v>630</v>
      </c>
      <c r="E41" s="54"/>
      <c r="F41" s="22"/>
      <c r="G41" s="8">
        <f aca="true" t="shared" si="2" ref="G41:G49">SUM(D41:F41)</f>
        <v>630</v>
      </c>
      <c r="H41" s="133">
        <v>630</v>
      </c>
      <c r="I41" s="54"/>
      <c r="J41" s="22"/>
      <c r="K41" s="152">
        <f aca="true" t="shared" si="3" ref="K41:K49">SUM(H41:J41)</f>
        <v>630</v>
      </c>
    </row>
    <row r="42" spans="1:11" ht="17.25" customHeight="1">
      <c r="A42" s="533"/>
      <c r="B42" s="30" t="s">
        <v>99</v>
      </c>
      <c r="C42" s="46" t="s">
        <v>100</v>
      </c>
      <c r="D42" s="246">
        <v>8778</v>
      </c>
      <c r="E42" s="247"/>
      <c r="F42" s="16"/>
      <c r="G42" s="20">
        <f t="shared" si="2"/>
        <v>8778</v>
      </c>
      <c r="H42" s="246"/>
      <c r="I42" s="247"/>
      <c r="J42" s="16"/>
      <c r="K42" s="146"/>
    </row>
    <row r="43" spans="1:11" ht="18.75" customHeight="1">
      <c r="A43" s="533"/>
      <c r="B43" s="30" t="s">
        <v>53</v>
      </c>
      <c r="C43" s="109" t="s">
        <v>49</v>
      </c>
      <c r="D43" s="246"/>
      <c r="E43" s="247">
        <v>554</v>
      </c>
      <c r="F43" s="16"/>
      <c r="G43" s="20">
        <f t="shared" si="2"/>
        <v>554</v>
      </c>
      <c r="H43" s="246"/>
      <c r="I43" s="247"/>
      <c r="J43" s="16"/>
      <c r="K43" s="146"/>
    </row>
    <row r="44" spans="1:11" ht="18.75" customHeight="1">
      <c r="A44" s="533"/>
      <c r="B44" s="30" t="s">
        <v>78</v>
      </c>
      <c r="C44" s="31" t="s">
        <v>63</v>
      </c>
      <c r="D44" s="246">
        <v>680</v>
      </c>
      <c r="E44" s="247"/>
      <c r="F44" s="16"/>
      <c r="G44" s="32">
        <f t="shared" si="2"/>
        <v>680</v>
      </c>
      <c r="H44" s="246">
        <v>680</v>
      </c>
      <c r="I44" s="247"/>
      <c r="J44" s="16"/>
      <c r="K44" s="142">
        <f t="shared" si="3"/>
        <v>680</v>
      </c>
    </row>
    <row r="45" spans="1:11" ht="18.75" customHeight="1">
      <c r="A45" s="533"/>
      <c r="B45" s="30" t="s">
        <v>300</v>
      </c>
      <c r="C45" s="31" t="s">
        <v>295</v>
      </c>
      <c r="D45" s="248"/>
      <c r="E45" s="249"/>
      <c r="F45" s="250"/>
      <c r="G45" s="32"/>
      <c r="H45" s="251"/>
      <c r="I45" s="252">
        <v>554</v>
      </c>
      <c r="J45" s="250"/>
      <c r="K45" s="142">
        <f t="shared" si="3"/>
        <v>554</v>
      </c>
    </row>
    <row r="46" spans="1:11" ht="18.75" customHeight="1">
      <c r="A46" s="533"/>
      <c r="B46" s="30" t="s">
        <v>306</v>
      </c>
      <c r="C46" s="31" t="s">
        <v>307</v>
      </c>
      <c r="D46" s="248"/>
      <c r="E46" s="249"/>
      <c r="F46" s="250"/>
      <c r="G46" s="32"/>
      <c r="H46" s="41">
        <v>26140</v>
      </c>
      <c r="I46" s="253">
        <v>150</v>
      </c>
      <c r="J46" s="250">
        <f>4200</f>
        <v>4200</v>
      </c>
      <c r="K46" s="142">
        <f t="shared" si="3"/>
        <v>30490</v>
      </c>
    </row>
    <row r="47" spans="1:11" ht="18.75" customHeight="1">
      <c r="A47" s="534"/>
      <c r="B47" s="30" t="s">
        <v>43</v>
      </c>
      <c r="C47" s="46" t="s">
        <v>95</v>
      </c>
      <c r="D47" s="104">
        <v>28300</v>
      </c>
      <c r="E47" s="56">
        <v>150</v>
      </c>
      <c r="F47" s="57">
        <v>3800</v>
      </c>
      <c r="G47" s="32">
        <f t="shared" si="2"/>
        <v>32250</v>
      </c>
      <c r="H47" s="104">
        <v>3158</v>
      </c>
      <c r="I47" s="56"/>
      <c r="J47" s="57">
        <v>800</v>
      </c>
      <c r="K47" s="142">
        <f t="shared" si="3"/>
        <v>3958</v>
      </c>
    </row>
    <row r="48" spans="1:11" ht="18" customHeight="1">
      <c r="A48" s="534"/>
      <c r="B48" s="30" t="s">
        <v>46</v>
      </c>
      <c r="C48" s="55" t="s">
        <v>206</v>
      </c>
      <c r="D48" s="14">
        <v>410</v>
      </c>
      <c r="E48" s="59"/>
      <c r="F48" s="15"/>
      <c r="G48" s="22">
        <f t="shared" si="2"/>
        <v>410</v>
      </c>
      <c r="H48" s="14">
        <v>410</v>
      </c>
      <c r="I48" s="59"/>
      <c r="J48" s="15"/>
      <c r="K48" s="151">
        <f t="shared" si="3"/>
        <v>410</v>
      </c>
    </row>
    <row r="49" spans="1:11" ht="18" customHeight="1">
      <c r="A49" s="534"/>
      <c r="B49" s="30" t="s">
        <v>164</v>
      </c>
      <c r="C49" s="36" t="s">
        <v>62</v>
      </c>
      <c r="D49" s="37">
        <v>4280.860000000001</v>
      </c>
      <c r="E49" s="26"/>
      <c r="F49" s="22"/>
      <c r="G49" s="28">
        <f t="shared" si="2"/>
        <v>4280.860000000001</v>
      </c>
      <c r="H49" s="37">
        <v>2105</v>
      </c>
      <c r="I49" s="26"/>
      <c r="J49" s="22"/>
      <c r="K49" s="147">
        <f t="shared" si="3"/>
        <v>2105</v>
      </c>
    </row>
    <row r="50" spans="1:11" ht="24" customHeight="1">
      <c r="A50" s="535"/>
      <c r="B50" s="536" t="s">
        <v>19</v>
      </c>
      <c r="C50" s="537"/>
      <c r="D50" s="231">
        <f aca="true" t="shared" si="4" ref="D50:K50">SUM(D41:D49)</f>
        <v>43078.86</v>
      </c>
      <c r="E50" s="232">
        <f t="shared" si="4"/>
        <v>704</v>
      </c>
      <c r="F50" s="233">
        <f t="shared" si="4"/>
        <v>3800</v>
      </c>
      <c r="G50" s="235">
        <f t="shared" si="4"/>
        <v>47582.86</v>
      </c>
      <c r="H50" s="231">
        <f t="shared" si="4"/>
        <v>33123</v>
      </c>
      <c r="I50" s="232">
        <f t="shared" si="4"/>
        <v>704</v>
      </c>
      <c r="J50" s="233">
        <f t="shared" si="4"/>
        <v>5000</v>
      </c>
      <c r="K50" s="236">
        <f t="shared" si="4"/>
        <v>38827</v>
      </c>
    </row>
    <row r="51" spans="1:11" ht="18.75" customHeight="1">
      <c r="A51" s="532" t="s">
        <v>22</v>
      </c>
      <c r="B51" s="6" t="s">
        <v>91</v>
      </c>
      <c r="C51" s="7" t="s">
        <v>166</v>
      </c>
      <c r="D51" s="34">
        <v>18040</v>
      </c>
      <c r="E51" s="60"/>
      <c r="F51" s="61"/>
      <c r="G51" s="62">
        <f>SUM(D51:F51)</f>
        <v>18040</v>
      </c>
      <c r="H51" s="34">
        <v>8720</v>
      </c>
      <c r="I51" s="9">
        <v>2050</v>
      </c>
      <c r="J51" s="61"/>
      <c r="K51" s="153">
        <f>SUM(H51:J51)</f>
        <v>10770</v>
      </c>
    </row>
    <row r="52" spans="1:11" ht="18.75" customHeight="1">
      <c r="A52" s="534"/>
      <c r="B52" s="63" t="s">
        <v>304</v>
      </c>
      <c r="C52" s="109" t="s">
        <v>295</v>
      </c>
      <c r="D52" s="14"/>
      <c r="E52" s="59"/>
      <c r="F52" s="15"/>
      <c r="G52" s="65"/>
      <c r="H52" s="14"/>
      <c r="I52" s="59">
        <v>2000</v>
      </c>
      <c r="J52" s="15"/>
      <c r="K52" s="154">
        <f>SUM(H52:J52)</f>
        <v>2000</v>
      </c>
    </row>
    <row r="53" spans="1:11" ht="18.75" customHeight="1" hidden="1">
      <c r="A53" s="534"/>
      <c r="B53" s="66" t="s">
        <v>57</v>
      </c>
      <c r="C53" s="203" t="s">
        <v>88</v>
      </c>
      <c r="D53" s="64"/>
      <c r="E53" s="23"/>
      <c r="F53" s="22"/>
      <c r="G53" s="62"/>
      <c r="H53" s="64"/>
      <c r="I53" s="23"/>
      <c r="J53" s="22"/>
      <c r="K53" s="153"/>
    </row>
    <row r="54" spans="1:11" ht="18" customHeight="1">
      <c r="A54" s="534"/>
      <c r="B54" s="66" t="s">
        <v>81</v>
      </c>
      <c r="C54" s="55" t="s">
        <v>206</v>
      </c>
      <c r="D54" s="90">
        <v>1250</v>
      </c>
      <c r="E54" s="18"/>
      <c r="F54" s="19">
        <v>200</v>
      </c>
      <c r="G54" s="65">
        <f>SUM(D54:F54)</f>
        <v>1450</v>
      </c>
      <c r="H54" s="90">
        <v>1073</v>
      </c>
      <c r="I54" s="18"/>
      <c r="J54" s="19"/>
      <c r="K54" s="154">
        <f aca="true" t="shared" si="5" ref="K54:K63">SUM(H54:J54)</f>
        <v>1073</v>
      </c>
    </row>
    <row r="55" spans="1:11" ht="31.5" customHeight="1" hidden="1">
      <c r="A55" s="534"/>
      <c r="B55" s="24" t="s">
        <v>45</v>
      </c>
      <c r="C55" s="68" t="s">
        <v>62</v>
      </c>
      <c r="D55" s="37"/>
      <c r="E55" s="26"/>
      <c r="F55" s="22"/>
      <c r="G55" s="69"/>
      <c r="H55" s="37"/>
      <c r="I55" s="26"/>
      <c r="J55" s="22"/>
      <c r="K55" s="155"/>
    </row>
    <row r="56" spans="1:11" ht="24" customHeight="1">
      <c r="A56" s="535"/>
      <c r="B56" s="536" t="s">
        <v>19</v>
      </c>
      <c r="C56" s="537"/>
      <c r="D56" s="254">
        <f>SUM(D51:D55)</f>
        <v>19290</v>
      </c>
      <c r="E56" s="255">
        <f>SUM(E52:E55)</f>
        <v>0</v>
      </c>
      <c r="F56" s="256">
        <f>SUM(F52:F55)</f>
        <v>200</v>
      </c>
      <c r="G56" s="235">
        <f>SUM(D56:F56)</f>
        <v>19490</v>
      </c>
      <c r="H56" s="254">
        <f>SUM(H51:H55)</f>
        <v>9793</v>
      </c>
      <c r="I56" s="255">
        <f>SUM(I51:I55)</f>
        <v>4050</v>
      </c>
      <c r="J56" s="256">
        <f>SUM(J52:J55)</f>
        <v>0</v>
      </c>
      <c r="K56" s="236">
        <f>SUM(H56:J56)</f>
        <v>13843</v>
      </c>
    </row>
    <row r="57" spans="1:11" ht="18.75" customHeight="1">
      <c r="A57" s="549" t="s">
        <v>98</v>
      </c>
      <c r="B57" s="70" t="s">
        <v>54</v>
      </c>
      <c r="C57" s="46" t="s">
        <v>49</v>
      </c>
      <c r="D57" s="34">
        <v>24837</v>
      </c>
      <c r="E57" s="9">
        <v>148170</v>
      </c>
      <c r="F57" s="10"/>
      <c r="G57" s="67">
        <f>SUM(D57:F57)</f>
        <v>173007</v>
      </c>
      <c r="H57" s="34"/>
      <c r="I57" s="9"/>
      <c r="J57" s="10"/>
      <c r="K57" s="257"/>
    </row>
    <row r="58" spans="1:11" ht="18.75" customHeight="1">
      <c r="A58" s="549"/>
      <c r="B58" s="127" t="s">
        <v>54</v>
      </c>
      <c r="C58" s="72" t="s">
        <v>299</v>
      </c>
      <c r="D58" s="90"/>
      <c r="E58" s="18"/>
      <c r="F58" s="19"/>
      <c r="G58" s="22"/>
      <c r="H58" s="90">
        <v>2757</v>
      </c>
      <c r="I58" s="18"/>
      <c r="J58" s="19"/>
      <c r="K58" s="142">
        <f t="shared" si="5"/>
        <v>2757</v>
      </c>
    </row>
    <row r="59" spans="1:11" ht="18.75" customHeight="1">
      <c r="A59" s="549"/>
      <c r="B59" s="127" t="s">
        <v>297</v>
      </c>
      <c r="C59" s="109" t="s">
        <v>295</v>
      </c>
      <c r="D59" s="90"/>
      <c r="E59" s="59"/>
      <c r="F59" s="128"/>
      <c r="G59" s="32"/>
      <c r="H59" s="90">
        <v>17200</v>
      </c>
      <c r="I59" s="18">
        <v>148190</v>
      </c>
      <c r="J59" s="19"/>
      <c r="K59" s="142">
        <f t="shared" si="5"/>
        <v>165390</v>
      </c>
    </row>
    <row r="60" spans="1:11" ht="18" customHeight="1">
      <c r="A60" s="534"/>
      <c r="B60" s="12" t="s">
        <v>23</v>
      </c>
      <c r="C60" s="55" t="s">
        <v>206</v>
      </c>
      <c r="D60" s="14">
        <v>800</v>
      </c>
      <c r="E60" s="59"/>
      <c r="F60" s="15"/>
      <c r="G60" s="20">
        <f>SUM(D60:F60)</f>
        <v>800</v>
      </c>
      <c r="H60" s="14">
        <v>800</v>
      </c>
      <c r="I60" s="59"/>
      <c r="J60" s="15"/>
      <c r="K60" s="142">
        <f t="shared" si="5"/>
        <v>800</v>
      </c>
    </row>
    <row r="61" spans="1:11" ht="18.75" customHeight="1" hidden="1">
      <c r="A61" s="534"/>
      <c r="B61" s="12" t="s">
        <v>94</v>
      </c>
      <c r="C61" s="13" t="s">
        <v>95</v>
      </c>
      <c r="D61" s="59"/>
      <c r="E61" s="1"/>
      <c r="F61" s="258"/>
      <c r="G61" s="20"/>
      <c r="H61" s="14"/>
      <c r="J61" s="258"/>
      <c r="K61" s="146"/>
    </row>
    <row r="62" spans="1:11" ht="18.75" customHeight="1">
      <c r="A62" s="534"/>
      <c r="B62" s="12" t="s">
        <v>24</v>
      </c>
      <c r="C62" s="55" t="s">
        <v>62</v>
      </c>
      <c r="D62" s="14">
        <v>250</v>
      </c>
      <c r="E62" s="59"/>
      <c r="F62" s="15"/>
      <c r="G62" s="32">
        <f>SUM(D62:F62)</f>
        <v>250</v>
      </c>
      <c r="H62" s="14">
        <v>300</v>
      </c>
      <c r="I62" s="59"/>
      <c r="J62" s="15"/>
      <c r="K62" s="142">
        <f t="shared" si="5"/>
        <v>300</v>
      </c>
    </row>
    <row r="63" spans="1:11" ht="18.75" customHeight="1">
      <c r="A63" s="534"/>
      <c r="B63" s="66" t="s">
        <v>79</v>
      </c>
      <c r="C63" s="68" t="s">
        <v>241</v>
      </c>
      <c r="D63" s="37">
        <v>4000</v>
      </c>
      <c r="E63" s="26"/>
      <c r="F63" s="22"/>
      <c r="G63" s="28">
        <f>SUM(D63:F63)</f>
        <v>4000</v>
      </c>
      <c r="H63" s="37">
        <v>4010</v>
      </c>
      <c r="I63" s="26"/>
      <c r="J63" s="22"/>
      <c r="K63" s="147">
        <f t="shared" si="5"/>
        <v>4010</v>
      </c>
    </row>
    <row r="64" spans="1:11" ht="24" customHeight="1" thickBot="1">
      <c r="A64" s="535"/>
      <c r="B64" s="536" t="s">
        <v>19</v>
      </c>
      <c r="C64" s="537"/>
      <c r="D64" s="231">
        <f>SUM(D57:D63)</f>
        <v>29887</v>
      </c>
      <c r="E64" s="232">
        <f>SUM(E57:E63)</f>
        <v>148170</v>
      </c>
      <c r="F64" s="233"/>
      <c r="G64" s="235">
        <f>SUM(G57:G63)</f>
        <v>178057</v>
      </c>
      <c r="H64" s="231">
        <f>SUM(H57:H63)</f>
        <v>25067</v>
      </c>
      <c r="I64" s="232">
        <f>SUM(I57:I63)</f>
        <v>148190</v>
      </c>
      <c r="J64" s="233"/>
      <c r="K64" s="236">
        <f>SUM(K57:K63)</f>
        <v>173257</v>
      </c>
    </row>
    <row r="65" spans="1:11" ht="37.5" customHeight="1">
      <c r="A65" s="524" t="s">
        <v>329</v>
      </c>
      <c r="B65" s="525"/>
      <c r="C65" s="525"/>
      <c r="D65" s="526" t="s">
        <v>239</v>
      </c>
      <c r="E65" s="526"/>
      <c r="F65" s="526"/>
      <c r="G65" s="526"/>
      <c r="H65" s="527" t="s">
        <v>294</v>
      </c>
      <c r="I65" s="527"/>
      <c r="J65" s="527"/>
      <c r="K65" s="528"/>
    </row>
    <row r="66" spans="1:11" ht="25.5" customHeight="1">
      <c r="A66" s="221" t="s">
        <v>16</v>
      </c>
      <c r="B66" s="529" t="s">
        <v>213</v>
      </c>
      <c r="C66" s="529"/>
      <c r="D66" s="530" t="s">
        <v>37</v>
      </c>
      <c r="E66" s="530"/>
      <c r="F66" s="530"/>
      <c r="G66" s="530" t="s">
        <v>11</v>
      </c>
      <c r="H66" s="530" t="s">
        <v>37</v>
      </c>
      <c r="I66" s="530"/>
      <c r="J66" s="530"/>
      <c r="K66" s="531" t="s">
        <v>11</v>
      </c>
    </row>
    <row r="67" spans="1:11" ht="25.5" customHeight="1">
      <c r="A67" s="224"/>
      <c r="B67" s="207" t="s">
        <v>205</v>
      </c>
      <c r="C67" s="222" t="s">
        <v>17</v>
      </c>
      <c r="D67" s="205" t="s">
        <v>204</v>
      </c>
      <c r="E67" s="205" t="s">
        <v>172</v>
      </c>
      <c r="F67" s="223" t="s">
        <v>67</v>
      </c>
      <c r="G67" s="530"/>
      <c r="H67" s="205" t="s">
        <v>204</v>
      </c>
      <c r="I67" s="205" t="s">
        <v>172</v>
      </c>
      <c r="J67" s="223" t="s">
        <v>67</v>
      </c>
      <c r="K67" s="531"/>
    </row>
    <row r="68" spans="1:11" ht="18.75" customHeight="1">
      <c r="A68" s="533" t="s">
        <v>44</v>
      </c>
      <c r="B68" s="71" t="s">
        <v>25</v>
      </c>
      <c r="C68" s="72" t="s">
        <v>26</v>
      </c>
      <c r="D68" s="34">
        <v>285</v>
      </c>
      <c r="E68" s="9"/>
      <c r="F68" s="10"/>
      <c r="G68" s="22">
        <f>SUM(D68:F68)</f>
        <v>285</v>
      </c>
      <c r="H68" s="34">
        <v>285</v>
      </c>
      <c r="I68" s="9"/>
      <c r="J68" s="10"/>
      <c r="K68" s="151">
        <f>SUM(H68:J68)</f>
        <v>285</v>
      </c>
    </row>
    <row r="69" spans="1:11" ht="18.75" customHeight="1">
      <c r="A69" s="533"/>
      <c r="B69" s="12" t="s">
        <v>58</v>
      </c>
      <c r="C69" s="46" t="s">
        <v>166</v>
      </c>
      <c r="D69" s="64">
        <v>1720</v>
      </c>
      <c r="E69" s="23"/>
      <c r="F69" s="22"/>
      <c r="G69" s="58">
        <f>SUM(D69:F69)</f>
        <v>1720</v>
      </c>
      <c r="H69" s="64">
        <v>4240</v>
      </c>
      <c r="I69" s="23"/>
      <c r="J69" s="22"/>
      <c r="K69" s="156">
        <f>SUM(H69:J69)</f>
        <v>4240</v>
      </c>
    </row>
    <row r="70" spans="1:11" ht="18.75" customHeight="1" hidden="1">
      <c r="A70" s="533"/>
      <c r="B70" s="12" t="s">
        <v>56</v>
      </c>
      <c r="C70" s="46" t="s">
        <v>74</v>
      </c>
      <c r="D70" s="251"/>
      <c r="E70" s="252"/>
      <c r="F70" s="250"/>
      <c r="G70" s="22"/>
      <c r="H70" s="251"/>
      <c r="I70" s="252"/>
      <c r="J70" s="250"/>
      <c r="K70" s="151"/>
    </row>
    <row r="71" spans="1:11" ht="18.75" customHeight="1">
      <c r="A71" s="541"/>
      <c r="B71" s="12" t="s">
        <v>55</v>
      </c>
      <c r="C71" s="46" t="s">
        <v>49</v>
      </c>
      <c r="D71" s="14">
        <v>15138</v>
      </c>
      <c r="E71" s="59">
        <v>22800</v>
      </c>
      <c r="F71" s="15"/>
      <c r="G71" s="20">
        <f aca="true" t="shared" si="6" ref="G71:G84">SUM(D71:F71)</f>
        <v>37938</v>
      </c>
      <c r="H71" s="14"/>
      <c r="I71" s="59"/>
      <c r="J71" s="15"/>
      <c r="K71" s="146"/>
    </row>
    <row r="72" spans="1:11" ht="18.75" customHeight="1">
      <c r="A72" s="541"/>
      <c r="B72" s="12" t="s">
        <v>55</v>
      </c>
      <c r="C72" s="46" t="s">
        <v>299</v>
      </c>
      <c r="D72" s="90"/>
      <c r="E72" s="18"/>
      <c r="F72" s="19"/>
      <c r="G72" s="20"/>
      <c r="H72" s="90">
        <v>14638</v>
      </c>
      <c r="I72" s="18"/>
      <c r="J72" s="19"/>
      <c r="K72" s="146">
        <f aca="true" t="shared" si="7" ref="K72:K80">SUM(H72:J72)</f>
        <v>14638</v>
      </c>
    </row>
    <row r="73" spans="1:11" ht="18.75" customHeight="1">
      <c r="A73" s="541"/>
      <c r="B73" s="12" t="s">
        <v>92</v>
      </c>
      <c r="C73" s="46" t="s">
        <v>166</v>
      </c>
      <c r="D73" s="90">
        <v>35650</v>
      </c>
      <c r="E73" s="18">
        <v>5450</v>
      </c>
      <c r="F73" s="19"/>
      <c r="G73" s="20">
        <f t="shared" si="6"/>
        <v>41100</v>
      </c>
      <c r="H73" s="90">
        <v>36671.4</v>
      </c>
      <c r="I73" s="18">
        <v>4250</v>
      </c>
      <c r="J73" s="19"/>
      <c r="K73" s="146">
        <f>SUM(H73:J73)</f>
        <v>40921.4</v>
      </c>
    </row>
    <row r="74" spans="1:11" ht="18.75" customHeight="1">
      <c r="A74" s="541"/>
      <c r="B74" s="12" t="s">
        <v>75</v>
      </c>
      <c r="C74" s="46" t="s">
        <v>240</v>
      </c>
      <c r="D74" s="90">
        <v>8310</v>
      </c>
      <c r="E74" s="18"/>
      <c r="F74" s="19"/>
      <c r="G74" s="20">
        <f t="shared" si="6"/>
        <v>8310</v>
      </c>
      <c r="H74" s="90"/>
      <c r="I74" s="18"/>
      <c r="J74" s="19"/>
      <c r="K74" s="146"/>
    </row>
    <row r="75" spans="1:11" ht="18.75" customHeight="1">
      <c r="A75" s="541"/>
      <c r="B75" s="12" t="s">
        <v>298</v>
      </c>
      <c r="C75" s="109" t="s">
        <v>295</v>
      </c>
      <c r="D75" s="90"/>
      <c r="E75" s="18"/>
      <c r="F75" s="19"/>
      <c r="G75" s="20"/>
      <c r="H75" s="90">
        <v>4500</v>
      </c>
      <c r="I75" s="18">
        <v>17550</v>
      </c>
      <c r="J75" s="19"/>
      <c r="K75" s="142">
        <f t="shared" si="7"/>
        <v>22050</v>
      </c>
    </row>
    <row r="76" spans="1:11" ht="18.75" customHeight="1">
      <c r="A76" s="541"/>
      <c r="B76" s="12" t="s">
        <v>27</v>
      </c>
      <c r="C76" s="46" t="s">
        <v>96</v>
      </c>
      <c r="D76" s="90">
        <v>31019.600000000006</v>
      </c>
      <c r="E76" s="18">
        <v>9500</v>
      </c>
      <c r="F76" s="19"/>
      <c r="G76" s="32">
        <f t="shared" si="6"/>
        <v>40519.600000000006</v>
      </c>
      <c r="H76" s="90">
        <v>29567.5</v>
      </c>
      <c r="I76" s="18">
        <v>6500</v>
      </c>
      <c r="J76" s="19"/>
      <c r="K76" s="142">
        <f t="shared" si="7"/>
        <v>36067.5</v>
      </c>
    </row>
    <row r="77" spans="1:11" ht="18.75" customHeight="1">
      <c r="A77" s="541"/>
      <c r="B77" s="12" t="s">
        <v>12</v>
      </c>
      <c r="C77" s="46" t="s">
        <v>165</v>
      </c>
      <c r="D77" s="90">
        <v>262078</v>
      </c>
      <c r="E77" s="18"/>
      <c r="F77" s="19"/>
      <c r="G77" s="58">
        <f t="shared" si="6"/>
        <v>262078</v>
      </c>
      <c r="H77" s="90">
        <v>261894</v>
      </c>
      <c r="I77" s="18"/>
      <c r="J77" s="19"/>
      <c r="K77" s="142">
        <f t="shared" si="7"/>
        <v>261894</v>
      </c>
    </row>
    <row r="78" spans="1:11" ht="18.75" customHeight="1">
      <c r="A78" s="541"/>
      <c r="B78" s="12" t="s">
        <v>89</v>
      </c>
      <c r="C78" s="46" t="s">
        <v>167</v>
      </c>
      <c r="D78" s="90">
        <v>10752.5</v>
      </c>
      <c r="E78" s="18"/>
      <c r="F78" s="19"/>
      <c r="G78" s="22">
        <f t="shared" si="6"/>
        <v>10752.5</v>
      </c>
      <c r="H78" s="90">
        <v>10257.9</v>
      </c>
      <c r="I78" s="18"/>
      <c r="J78" s="19"/>
      <c r="K78" s="151">
        <f t="shared" si="7"/>
        <v>10257.9</v>
      </c>
    </row>
    <row r="79" spans="1:11" ht="18.75" customHeight="1">
      <c r="A79" s="541"/>
      <c r="B79" s="21" t="s">
        <v>308</v>
      </c>
      <c r="C79" s="73" t="s">
        <v>307</v>
      </c>
      <c r="D79" s="64"/>
      <c r="E79" s="23"/>
      <c r="F79" s="22"/>
      <c r="G79" s="22"/>
      <c r="H79" s="64">
        <v>1000</v>
      </c>
      <c r="I79" s="23"/>
      <c r="J79" s="128"/>
      <c r="K79" s="151">
        <f t="shared" si="7"/>
        <v>1000</v>
      </c>
    </row>
    <row r="80" spans="1:11" ht="18.75" customHeight="1">
      <c r="A80" s="541"/>
      <c r="B80" s="21" t="s">
        <v>28</v>
      </c>
      <c r="C80" s="73" t="s">
        <v>95</v>
      </c>
      <c r="D80" s="25">
        <v>1655</v>
      </c>
      <c r="E80" s="26"/>
      <c r="F80" s="22"/>
      <c r="G80" s="28">
        <f t="shared" si="6"/>
        <v>1655</v>
      </c>
      <c r="H80" s="25">
        <v>7205</v>
      </c>
      <c r="I80" s="75"/>
      <c r="J80" s="22"/>
      <c r="K80" s="147">
        <f t="shared" si="7"/>
        <v>7205</v>
      </c>
    </row>
    <row r="81" spans="1:11" ht="24" customHeight="1">
      <c r="A81" s="542"/>
      <c r="B81" s="536" t="s">
        <v>19</v>
      </c>
      <c r="C81" s="537"/>
      <c r="D81" s="259">
        <f>SUM(D68:D80)</f>
        <v>366608.1</v>
      </c>
      <c r="E81" s="232">
        <f>SUM(E68:E80)</f>
        <v>37750</v>
      </c>
      <c r="F81" s="232"/>
      <c r="G81" s="260">
        <f t="shared" si="6"/>
        <v>404358.1</v>
      </c>
      <c r="H81" s="259">
        <f>SUM(H68:H80)</f>
        <v>370258.80000000005</v>
      </c>
      <c r="I81" s="232">
        <f>SUM(I68:I80)</f>
        <v>28300</v>
      </c>
      <c r="J81" s="232"/>
      <c r="K81" s="261">
        <f>SUM(H81:J81)</f>
        <v>398558.80000000005</v>
      </c>
    </row>
    <row r="82" spans="1:11" ht="18.75" customHeight="1">
      <c r="A82" s="533" t="s">
        <v>30</v>
      </c>
      <c r="B82" s="71" t="s">
        <v>29</v>
      </c>
      <c r="C82" s="72" t="s">
        <v>26</v>
      </c>
      <c r="D82" s="34">
        <v>3490</v>
      </c>
      <c r="E82" s="9"/>
      <c r="F82" s="10"/>
      <c r="G82" s="105">
        <f t="shared" si="6"/>
        <v>3490</v>
      </c>
      <c r="H82" s="34">
        <v>3460</v>
      </c>
      <c r="I82" s="9"/>
      <c r="J82" s="10"/>
      <c r="K82" s="157">
        <f>SUM(H82:J82)</f>
        <v>3460</v>
      </c>
    </row>
    <row r="83" spans="1:11" ht="18.75" customHeight="1">
      <c r="A83" s="533"/>
      <c r="B83" s="66" t="s">
        <v>318</v>
      </c>
      <c r="C83" s="46" t="s">
        <v>299</v>
      </c>
      <c r="D83" s="64"/>
      <c r="E83" s="23"/>
      <c r="F83" s="22"/>
      <c r="G83" s="43"/>
      <c r="H83" s="64">
        <v>200</v>
      </c>
      <c r="I83" s="23"/>
      <c r="J83" s="22"/>
      <c r="K83" s="151">
        <f>SUM(H83:J83)</f>
        <v>200</v>
      </c>
    </row>
    <row r="84" spans="1:11" ht="18.75" customHeight="1">
      <c r="A84" s="533"/>
      <c r="B84" s="24" t="s">
        <v>93</v>
      </c>
      <c r="C84" s="74" t="s">
        <v>166</v>
      </c>
      <c r="D84" s="25">
        <v>250</v>
      </c>
      <c r="E84" s="75"/>
      <c r="F84" s="51"/>
      <c r="G84" s="106">
        <f t="shared" si="6"/>
        <v>250</v>
      </c>
      <c r="H84" s="25">
        <v>250</v>
      </c>
      <c r="I84" s="75"/>
      <c r="J84" s="51"/>
      <c r="K84" s="158">
        <f>SUM(H84:J84)</f>
        <v>250</v>
      </c>
    </row>
    <row r="85" spans="1:11" ht="24" customHeight="1" thickBot="1">
      <c r="A85" s="541"/>
      <c r="B85" s="544" t="s">
        <v>19</v>
      </c>
      <c r="C85" s="545"/>
      <c r="D85" s="262">
        <f>SUM(D82:D84)</f>
        <v>3740</v>
      </c>
      <c r="E85" s="263"/>
      <c r="F85" s="264"/>
      <c r="G85" s="265">
        <f>SUM(G82:G84)</f>
        <v>3740</v>
      </c>
      <c r="H85" s="262">
        <f>SUM(H82:H84)</f>
        <v>3910</v>
      </c>
      <c r="I85" s="263"/>
      <c r="J85" s="264"/>
      <c r="K85" s="266">
        <f>SUM(K82:K84)</f>
        <v>3910</v>
      </c>
    </row>
    <row r="86" spans="1:11" ht="48" customHeight="1" thickBot="1" thickTop="1">
      <c r="A86" s="546" t="s">
        <v>31</v>
      </c>
      <c r="B86" s="547"/>
      <c r="C86" s="548"/>
      <c r="D86" s="267">
        <f aca="true" t="shared" si="8" ref="D86:K86">D10+D16+D22+D33+D40+D50+D56+D64+D81+D85</f>
        <v>782753.46</v>
      </c>
      <c r="E86" s="268">
        <f t="shared" si="8"/>
        <v>446462.1</v>
      </c>
      <c r="F86" s="269">
        <f t="shared" si="8"/>
        <v>13950</v>
      </c>
      <c r="G86" s="270">
        <f t="shared" si="8"/>
        <v>1243165.56</v>
      </c>
      <c r="H86" s="267">
        <f t="shared" si="8"/>
        <v>774683.18</v>
      </c>
      <c r="I86" s="268">
        <f>I10+I16+I22+I33+I40+I50+I56+I64+I81+I85</f>
        <v>340682.63</v>
      </c>
      <c r="J86" s="269">
        <f t="shared" si="8"/>
        <v>15650</v>
      </c>
      <c r="K86" s="271">
        <f t="shared" si="8"/>
        <v>1131015.81</v>
      </c>
    </row>
    <row r="87" spans="1:11" ht="15" customHeight="1">
      <c r="A87" s="3"/>
      <c r="B87" s="5"/>
      <c r="C87" s="5"/>
      <c r="D87" s="4"/>
      <c r="E87" s="4"/>
      <c r="F87" s="4"/>
      <c r="G87" s="85"/>
      <c r="H87" s="107"/>
      <c r="I87" s="107"/>
      <c r="J87" s="107"/>
      <c r="K87" s="5"/>
    </row>
    <row r="88" spans="1:11" ht="15" customHeight="1">
      <c r="A88" s="3"/>
      <c r="B88" s="5"/>
      <c r="C88" s="5"/>
      <c r="D88" s="4"/>
      <c r="E88" s="4"/>
      <c r="F88" s="4"/>
      <c r="G88" s="85"/>
      <c r="H88" s="107"/>
      <c r="I88" s="107"/>
      <c r="J88" s="107"/>
      <c r="K88" s="5"/>
    </row>
    <row r="89" spans="1:11" ht="15" customHeight="1">
      <c r="A89" s="5"/>
      <c r="B89" s="5"/>
      <c r="C89" s="5"/>
      <c r="D89" s="4"/>
      <c r="E89" s="4"/>
      <c r="F89" s="4"/>
      <c r="G89" s="85"/>
      <c r="H89" s="107"/>
      <c r="I89" s="107"/>
      <c r="J89" s="107"/>
      <c r="K89" s="5"/>
    </row>
    <row r="90" spans="1:11" ht="15" customHeight="1">
      <c r="A90" s="5"/>
      <c r="B90" s="5"/>
      <c r="C90" s="5"/>
      <c r="D90" s="4"/>
      <c r="E90" s="4"/>
      <c r="F90" s="4"/>
      <c r="G90" s="85"/>
      <c r="H90" s="107"/>
      <c r="I90" s="107"/>
      <c r="J90" s="107"/>
      <c r="K90" s="5"/>
    </row>
    <row r="91" spans="1:11" ht="15" customHeight="1">
      <c r="A91" s="5"/>
      <c r="B91" s="5"/>
      <c r="C91" s="5"/>
      <c r="D91" s="4"/>
      <c r="E91" s="4"/>
      <c r="F91" s="4"/>
      <c r="G91" s="85"/>
      <c r="H91" s="107"/>
      <c r="I91" s="107"/>
      <c r="J91" s="107"/>
      <c r="K91" s="5"/>
    </row>
    <row r="92" spans="1:11" ht="15" customHeight="1">
      <c r="A92" s="5"/>
      <c r="B92" s="5"/>
      <c r="C92" s="5"/>
      <c r="D92" s="4"/>
      <c r="E92" s="4"/>
      <c r="F92" s="4"/>
      <c r="G92" s="85"/>
      <c r="H92" s="107"/>
      <c r="I92" s="107"/>
      <c r="J92" s="107"/>
      <c r="K92" s="5"/>
    </row>
    <row r="93" spans="1:11" ht="15" customHeight="1">
      <c r="A93" s="5"/>
      <c r="B93" s="5"/>
      <c r="C93" s="5"/>
      <c r="D93" s="4"/>
      <c r="E93" s="4"/>
      <c r="F93" s="4"/>
      <c r="G93" s="85"/>
      <c r="H93" s="107"/>
      <c r="I93" s="107"/>
      <c r="J93" s="107"/>
      <c r="K93" s="5"/>
    </row>
    <row r="94" spans="1:11" ht="15" customHeight="1">
      <c r="A94" s="5"/>
      <c r="B94" s="5"/>
      <c r="C94" s="5"/>
      <c r="D94" s="4"/>
      <c r="E94" s="4"/>
      <c r="F94" s="4"/>
      <c r="G94" s="85"/>
      <c r="H94" s="107"/>
      <c r="I94" s="107"/>
      <c r="J94" s="107"/>
      <c r="K94" s="5"/>
    </row>
    <row r="95" spans="1:11" ht="15" customHeight="1">
      <c r="A95" s="5"/>
      <c r="B95" s="5"/>
      <c r="C95" s="5"/>
      <c r="D95" s="4"/>
      <c r="E95" s="4"/>
      <c r="F95" s="4"/>
      <c r="G95" s="85"/>
      <c r="H95" s="107"/>
      <c r="I95" s="107"/>
      <c r="J95" s="107"/>
      <c r="K95" s="5"/>
    </row>
    <row r="96" spans="1:11" ht="15" customHeight="1">
      <c r="A96" s="5"/>
      <c r="B96" s="5"/>
      <c r="C96" s="5"/>
      <c r="D96" s="4"/>
      <c r="E96" s="4"/>
      <c r="F96" s="4"/>
      <c r="G96" s="85"/>
      <c r="H96" s="107"/>
      <c r="I96" s="107"/>
      <c r="J96" s="107"/>
      <c r="K96" s="5"/>
    </row>
    <row r="97" spans="1:11" ht="15" customHeight="1">
      <c r="A97" s="5"/>
      <c r="B97" s="5"/>
      <c r="C97" s="5"/>
      <c r="D97" s="4"/>
      <c r="E97" s="4"/>
      <c r="F97" s="4"/>
      <c r="G97" s="85"/>
      <c r="H97" s="107"/>
      <c r="I97" s="107"/>
      <c r="J97" s="107"/>
      <c r="K97" s="5"/>
    </row>
    <row r="98" spans="1:11" ht="15" customHeight="1">
      <c r="A98" s="5"/>
      <c r="B98" s="5"/>
      <c r="C98" s="5"/>
      <c r="D98" s="4"/>
      <c r="E98" s="4"/>
      <c r="F98" s="4"/>
      <c r="G98" s="85"/>
      <c r="H98" s="107"/>
      <c r="I98" s="107"/>
      <c r="J98" s="107"/>
      <c r="K98" s="5"/>
    </row>
    <row r="99" spans="1:11" ht="15" customHeight="1">
      <c r="A99" s="5"/>
      <c r="B99" s="5"/>
      <c r="C99" s="5"/>
      <c r="D99" s="4"/>
      <c r="E99" s="4"/>
      <c r="F99" s="4"/>
      <c r="G99" s="85"/>
      <c r="H99" s="107"/>
      <c r="I99" s="107"/>
      <c r="J99" s="107"/>
      <c r="K99" s="5"/>
    </row>
    <row r="100" spans="1:11" ht="15" customHeight="1">
      <c r="A100" s="5"/>
      <c r="B100" s="5"/>
      <c r="C100" s="5"/>
      <c r="D100" s="4"/>
      <c r="E100" s="4"/>
      <c r="F100" s="4"/>
      <c r="G100" s="85"/>
      <c r="H100" s="107"/>
      <c r="I100" s="107"/>
      <c r="J100" s="107"/>
      <c r="K100" s="5"/>
    </row>
    <row r="101" spans="1:11" ht="15" customHeight="1">
      <c r="A101" s="5"/>
      <c r="B101" s="5"/>
      <c r="C101" s="5"/>
      <c r="D101" s="4"/>
      <c r="E101" s="4"/>
      <c r="F101" s="4"/>
      <c r="G101" s="85"/>
      <c r="H101" s="107"/>
      <c r="I101" s="107"/>
      <c r="J101" s="107"/>
      <c r="K101" s="5"/>
    </row>
    <row r="102" spans="1:11" ht="15" customHeight="1">
      <c r="A102" s="5"/>
      <c r="B102" s="5"/>
      <c r="C102" s="5"/>
      <c r="D102" s="4"/>
      <c r="E102" s="4"/>
      <c r="F102" s="4"/>
      <c r="G102" s="85"/>
      <c r="H102" s="107"/>
      <c r="I102" s="107"/>
      <c r="J102" s="107"/>
      <c r="K102" s="5"/>
    </row>
    <row r="103" spans="1:11" ht="15" customHeight="1">
      <c r="A103" s="5"/>
      <c r="B103" s="5"/>
      <c r="C103" s="5"/>
      <c r="D103" s="4"/>
      <c r="E103" s="4"/>
      <c r="F103" s="4"/>
      <c r="G103" s="85"/>
      <c r="H103" s="107"/>
      <c r="I103" s="107"/>
      <c r="J103" s="107"/>
      <c r="K103" s="5"/>
    </row>
    <row r="104" spans="1:11" ht="15" customHeight="1">
      <c r="A104" s="5"/>
      <c r="B104" s="5"/>
      <c r="C104" s="5"/>
      <c r="D104" s="4"/>
      <c r="E104" s="4"/>
      <c r="F104" s="4"/>
      <c r="G104" s="85"/>
      <c r="H104" s="107"/>
      <c r="I104" s="107"/>
      <c r="J104" s="107"/>
      <c r="K104" s="5"/>
    </row>
    <row r="105" spans="1:11" ht="15" customHeight="1">
      <c r="A105" s="5"/>
      <c r="B105" s="5"/>
      <c r="C105" s="5"/>
      <c r="D105" s="4"/>
      <c r="E105" s="4"/>
      <c r="F105" s="4"/>
      <c r="G105" s="85"/>
      <c r="H105" s="107"/>
      <c r="I105" s="107"/>
      <c r="J105" s="107"/>
      <c r="K105" s="5"/>
    </row>
    <row r="106" spans="1:11" ht="15" customHeight="1">
      <c r="A106" s="5"/>
      <c r="B106" s="5"/>
      <c r="C106" s="5"/>
      <c r="D106" s="4"/>
      <c r="E106" s="4"/>
      <c r="F106" s="4"/>
      <c r="G106" s="85"/>
      <c r="H106" s="107"/>
      <c r="I106" s="107"/>
      <c r="J106" s="107"/>
      <c r="K106" s="5"/>
    </row>
    <row r="107" spans="1:11" ht="15" customHeight="1">
      <c r="A107" s="5"/>
      <c r="B107" s="5"/>
      <c r="C107" s="5"/>
      <c r="D107" s="4"/>
      <c r="E107" s="4"/>
      <c r="F107" s="4"/>
      <c r="G107" s="85"/>
      <c r="H107" s="107"/>
      <c r="I107" s="107"/>
      <c r="J107" s="107"/>
      <c r="K107" s="5"/>
    </row>
    <row r="108" spans="1:11" ht="15" customHeight="1">
      <c r="A108" s="5"/>
      <c r="B108" s="5"/>
      <c r="C108" s="5"/>
      <c r="D108" s="4"/>
      <c r="E108" s="4"/>
      <c r="F108" s="4"/>
      <c r="G108" s="85"/>
      <c r="H108" s="107"/>
      <c r="I108" s="107"/>
      <c r="J108" s="107"/>
      <c r="K108" s="5"/>
    </row>
    <row r="109" spans="1:11" ht="15" customHeight="1">
      <c r="A109" s="5"/>
      <c r="B109" s="5"/>
      <c r="C109" s="5"/>
      <c r="D109" s="4"/>
      <c r="E109" s="4"/>
      <c r="F109" s="4"/>
      <c r="G109" s="85"/>
      <c r="H109" s="107"/>
      <c r="I109" s="107"/>
      <c r="J109" s="107"/>
      <c r="K109" s="5"/>
    </row>
    <row r="110" spans="1:11" ht="15" customHeight="1">
      <c r="A110" s="5"/>
      <c r="B110" s="5"/>
      <c r="C110" s="5"/>
      <c r="D110" s="4"/>
      <c r="E110" s="4"/>
      <c r="F110" s="4"/>
      <c r="G110" s="85"/>
      <c r="H110" s="107"/>
      <c r="I110" s="107"/>
      <c r="J110" s="107"/>
      <c r="K110" s="5"/>
    </row>
    <row r="111" spans="1:11" ht="15" customHeight="1">
      <c r="A111" s="5"/>
      <c r="B111" s="5"/>
      <c r="C111" s="5"/>
      <c r="D111" s="4"/>
      <c r="E111" s="4"/>
      <c r="F111" s="4"/>
      <c r="G111" s="85"/>
      <c r="H111" s="107"/>
      <c r="I111" s="107"/>
      <c r="J111" s="107"/>
      <c r="K111" s="5"/>
    </row>
    <row r="112" spans="1:11" ht="15" customHeight="1">
      <c r="A112" s="5"/>
      <c r="B112" s="5"/>
      <c r="C112" s="5"/>
      <c r="D112" s="4"/>
      <c r="E112" s="4"/>
      <c r="F112" s="4"/>
      <c r="G112" s="85"/>
      <c r="H112" s="107"/>
      <c r="I112" s="107"/>
      <c r="J112" s="107"/>
      <c r="K112" s="5"/>
    </row>
    <row r="113" spans="1:11" ht="15" customHeight="1">
      <c r="A113" s="5"/>
      <c r="B113" s="5"/>
      <c r="C113" s="5"/>
      <c r="D113" s="4"/>
      <c r="E113" s="4"/>
      <c r="F113" s="4"/>
      <c r="G113" s="85"/>
      <c r="H113" s="107"/>
      <c r="I113" s="107"/>
      <c r="J113" s="107"/>
      <c r="K113" s="5"/>
    </row>
    <row r="114" spans="1:11" ht="15" customHeight="1">
      <c r="A114" s="5"/>
      <c r="B114" s="5"/>
      <c r="C114" s="5"/>
      <c r="D114" s="4"/>
      <c r="E114" s="4"/>
      <c r="F114" s="4"/>
      <c r="G114" s="85"/>
      <c r="H114" s="107"/>
      <c r="I114" s="107"/>
      <c r="J114" s="107"/>
      <c r="K114" s="5"/>
    </row>
    <row r="115" spans="1:11" ht="15" customHeight="1">
      <c r="A115" s="5"/>
      <c r="B115" s="5"/>
      <c r="C115" s="5"/>
      <c r="D115" s="4"/>
      <c r="E115" s="4"/>
      <c r="F115" s="4"/>
      <c r="G115" s="85"/>
      <c r="H115" s="107"/>
      <c r="I115" s="107"/>
      <c r="J115" s="107"/>
      <c r="K115" s="5"/>
    </row>
    <row r="116" spans="1:11" ht="15" customHeight="1">
      <c r="A116" s="5"/>
      <c r="B116" s="5"/>
      <c r="C116" s="5"/>
      <c r="D116" s="4"/>
      <c r="E116" s="4"/>
      <c r="F116" s="4"/>
      <c r="G116" s="85"/>
      <c r="H116" s="107"/>
      <c r="I116" s="107"/>
      <c r="J116" s="107"/>
      <c r="K116" s="5"/>
    </row>
    <row r="117" spans="1:11" ht="15" customHeight="1">
      <c r="A117" s="5"/>
      <c r="B117" s="5"/>
      <c r="C117" s="5"/>
      <c r="D117" s="4"/>
      <c r="E117" s="4"/>
      <c r="F117" s="4"/>
      <c r="G117" s="85"/>
      <c r="H117" s="107"/>
      <c r="I117" s="107"/>
      <c r="J117" s="107"/>
      <c r="K117" s="5"/>
    </row>
    <row r="118" spans="1:11" ht="15" customHeight="1">
      <c r="A118" s="5"/>
      <c r="B118" s="5"/>
      <c r="C118" s="5"/>
      <c r="D118" s="4"/>
      <c r="E118" s="4"/>
      <c r="F118" s="4"/>
      <c r="G118" s="85"/>
      <c r="H118" s="107"/>
      <c r="I118" s="107"/>
      <c r="J118" s="107"/>
      <c r="K118" s="5"/>
    </row>
    <row r="119" spans="1:11" ht="15" customHeight="1">
      <c r="A119" s="5"/>
      <c r="B119" s="5"/>
      <c r="C119" s="5"/>
      <c r="D119" s="4"/>
      <c r="E119" s="4"/>
      <c r="F119" s="4"/>
      <c r="G119" s="85"/>
      <c r="H119" s="107"/>
      <c r="I119" s="107"/>
      <c r="J119" s="107"/>
      <c r="K119" s="5"/>
    </row>
    <row r="120" spans="1:11" ht="15" customHeight="1">
      <c r="A120" s="5"/>
      <c r="B120" s="5"/>
      <c r="C120" s="5"/>
      <c r="D120" s="4"/>
      <c r="E120" s="4"/>
      <c r="F120" s="4"/>
      <c r="G120" s="85"/>
      <c r="H120" s="107"/>
      <c r="I120" s="107"/>
      <c r="J120" s="107"/>
      <c r="K120" s="5"/>
    </row>
    <row r="121" spans="1:11" ht="15" customHeight="1">
      <c r="A121" s="5"/>
      <c r="B121" s="5"/>
      <c r="C121" s="5"/>
      <c r="D121" s="4"/>
      <c r="E121" s="4"/>
      <c r="F121" s="4"/>
      <c r="G121" s="85"/>
      <c r="H121" s="107"/>
      <c r="I121" s="107"/>
      <c r="J121" s="107"/>
      <c r="K121" s="5"/>
    </row>
    <row r="122" spans="1:11" ht="15" customHeight="1">
      <c r="A122" s="5"/>
      <c r="B122" s="5"/>
      <c r="C122" s="5"/>
      <c r="D122" s="4"/>
      <c r="E122" s="4"/>
      <c r="F122" s="4"/>
      <c r="G122" s="85"/>
      <c r="H122" s="107"/>
      <c r="I122" s="107"/>
      <c r="J122" s="107"/>
      <c r="K122" s="5"/>
    </row>
    <row r="123" spans="1:11" ht="15" customHeight="1">
      <c r="A123" s="5"/>
      <c r="B123" s="5"/>
      <c r="C123" s="5"/>
      <c r="D123" s="4"/>
      <c r="E123" s="4"/>
      <c r="F123" s="4"/>
      <c r="G123" s="85"/>
      <c r="H123" s="107"/>
      <c r="I123" s="107"/>
      <c r="J123" s="107"/>
      <c r="K123" s="5"/>
    </row>
    <row r="124" spans="1:11" ht="15" customHeight="1">
      <c r="A124" s="5"/>
      <c r="B124" s="5"/>
      <c r="C124" s="5"/>
      <c r="D124" s="4"/>
      <c r="E124" s="4"/>
      <c r="F124" s="4"/>
      <c r="G124" s="85"/>
      <c r="H124" s="107"/>
      <c r="I124" s="107"/>
      <c r="J124" s="107"/>
      <c r="K124" s="5"/>
    </row>
    <row r="125" spans="1:11" ht="15" customHeight="1">
      <c r="A125" s="5"/>
      <c r="B125" s="5"/>
      <c r="C125" s="5"/>
      <c r="D125" s="4"/>
      <c r="E125" s="4"/>
      <c r="F125" s="4"/>
      <c r="G125" s="85"/>
      <c r="H125" s="107"/>
      <c r="I125" s="107"/>
      <c r="J125" s="107"/>
      <c r="K125" s="5"/>
    </row>
    <row r="126" spans="1:11" ht="15" customHeight="1">
      <c r="A126" s="5"/>
      <c r="B126" s="5"/>
      <c r="C126" s="5"/>
      <c r="D126" s="4"/>
      <c r="E126" s="4"/>
      <c r="F126" s="4"/>
      <c r="G126" s="85"/>
      <c r="H126" s="107"/>
      <c r="I126" s="107"/>
      <c r="J126" s="107"/>
      <c r="K126" s="5"/>
    </row>
    <row r="127" spans="1:11" ht="15" customHeight="1">
      <c r="A127" s="5"/>
      <c r="B127" s="5"/>
      <c r="C127" s="5"/>
      <c r="D127" s="4"/>
      <c r="E127" s="4"/>
      <c r="F127" s="4"/>
      <c r="G127" s="85"/>
      <c r="H127" s="107"/>
      <c r="I127" s="107"/>
      <c r="J127" s="107"/>
      <c r="K127" s="5"/>
    </row>
    <row r="128" spans="1:11" ht="15" customHeight="1">
      <c r="A128" s="5"/>
      <c r="B128" s="5"/>
      <c r="C128" s="5"/>
      <c r="D128" s="4"/>
      <c r="E128" s="4"/>
      <c r="F128" s="4"/>
      <c r="G128" s="85"/>
      <c r="H128" s="107"/>
      <c r="I128" s="107"/>
      <c r="J128" s="107"/>
      <c r="K128" s="5"/>
    </row>
    <row r="129" spans="1:11" ht="15" customHeight="1">
      <c r="A129" s="5"/>
      <c r="B129" s="5"/>
      <c r="C129" s="5"/>
      <c r="D129" s="5"/>
      <c r="E129" s="5"/>
      <c r="F129" s="5"/>
      <c r="G129" s="85"/>
      <c r="H129" s="107"/>
      <c r="I129" s="107"/>
      <c r="J129" s="107"/>
      <c r="K129" s="5"/>
    </row>
    <row r="130" spans="1:11" ht="15" customHeight="1">
      <c r="A130" s="5"/>
      <c r="B130" s="5"/>
      <c r="C130" s="5"/>
      <c r="D130" s="5"/>
      <c r="E130" s="5"/>
      <c r="F130" s="5"/>
      <c r="G130" s="85"/>
      <c r="H130" s="107"/>
      <c r="I130" s="107"/>
      <c r="J130" s="107"/>
      <c r="K130" s="5"/>
    </row>
    <row r="131" spans="1:11" ht="15" customHeight="1">
      <c r="A131" s="5"/>
      <c r="B131" s="5"/>
      <c r="C131" s="5"/>
      <c r="D131" s="5"/>
      <c r="E131" s="5"/>
      <c r="F131" s="5"/>
      <c r="G131" s="85"/>
      <c r="H131" s="107"/>
      <c r="I131" s="107"/>
      <c r="J131" s="107"/>
      <c r="K131" s="5"/>
    </row>
    <row r="132" spans="1:11" ht="15" customHeight="1">
      <c r="A132" s="5"/>
      <c r="B132" s="5"/>
      <c r="C132" s="5"/>
      <c r="D132" s="5"/>
      <c r="E132" s="5"/>
      <c r="F132" s="5"/>
      <c r="G132" s="85"/>
      <c r="H132" s="107"/>
      <c r="I132" s="107"/>
      <c r="J132" s="107"/>
      <c r="K132" s="5"/>
    </row>
    <row r="133" spans="1:11" ht="15" customHeight="1">
      <c r="A133" s="5"/>
      <c r="B133" s="5"/>
      <c r="C133" s="5"/>
      <c r="D133" s="5"/>
      <c r="E133" s="5"/>
      <c r="F133" s="5"/>
      <c r="G133" s="85"/>
      <c r="H133" s="107"/>
      <c r="I133" s="107"/>
      <c r="J133" s="107"/>
      <c r="K133" s="5"/>
    </row>
    <row r="134" spans="1:11" ht="15" customHeight="1">
      <c r="A134" s="5"/>
      <c r="B134" s="5"/>
      <c r="C134" s="5"/>
      <c r="D134" s="5"/>
      <c r="E134" s="5"/>
      <c r="F134" s="5"/>
      <c r="G134" s="85"/>
      <c r="H134" s="107"/>
      <c r="I134" s="107"/>
      <c r="J134" s="107"/>
      <c r="K134" s="5"/>
    </row>
    <row r="135" spans="1:11" ht="15" customHeight="1">
      <c r="A135" s="5"/>
      <c r="B135" s="5"/>
      <c r="C135" s="5"/>
      <c r="D135" s="5"/>
      <c r="E135" s="5"/>
      <c r="F135" s="5"/>
      <c r="G135" s="85"/>
      <c r="H135" s="107"/>
      <c r="I135" s="107"/>
      <c r="J135" s="107"/>
      <c r="K135" s="5"/>
    </row>
    <row r="136" spans="1:11" ht="15" customHeight="1">
      <c r="A136" s="5"/>
      <c r="B136" s="5"/>
      <c r="C136" s="5"/>
      <c r="D136" s="5"/>
      <c r="E136" s="5"/>
      <c r="F136" s="5"/>
      <c r="G136" s="85"/>
      <c r="H136" s="107"/>
      <c r="I136" s="107"/>
      <c r="J136" s="107"/>
      <c r="K136" s="5"/>
    </row>
    <row r="137" spans="1:11" ht="15" customHeight="1">
      <c r="A137" s="5"/>
      <c r="B137" s="5"/>
      <c r="C137" s="5"/>
      <c r="D137" s="5"/>
      <c r="E137" s="5"/>
      <c r="F137" s="5"/>
      <c r="G137" s="85"/>
      <c r="H137" s="107"/>
      <c r="I137" s="107"/>
      <c r="J137" s="107"/>
      <c r="K137" s="5"/>
    </row>
    <row r="138" spans="1:11" ht="15" customHeight="1">
      <c r="A138" s="5"/>
      <c r="B138" s="5"/>
      <c r="C138" s="5"/>
      <c r="D138" s="5"/>
      <c r="E138" s="5"/>
      <c r="F138" s="5"/>
      <c r="G138" s="85"/>
      <c r="H138" s="107"/>
      <c r="I138" s="107"/>
      <c r="J138" s="107"/>
      <c r="K138" s="5"/>
    </row>
    <row r="139" spans="1:11" ht="15" customHeight="1">
      <c r="A139" s="5"/>
      <c r="B139" s="5"/>
      <c r="C139" s="5"/>
      <c r="D139" s="5"/>
      <c r="E139" s="5"/>
      <c r="F139" s="5"/>
      <c r="G139" s="85"/>
      <c r="H139" s="107"/>
      <c r="I139" s="107"/>
      <c r="J139" s="107"/>
      <c r="K139" s="5"/>
    </row>
    <row r="140" spans="1:11" ht="15" customHeight="1">
      <c r="A140" s="5"/>
      <c r="B140" s="5"/>
      <c r="C140" s="5"/>
      <c r="D140" s="5"/>
      <c r="E140" s="5"/>
      <c r="F140" s="5"/>
      <c r="G140" s="85"/>
      <c r="H140" s="107"/>
      <c r="I140" s="107"/>
      <c r="J140" s="107"/>
      <c r="K140" s="5"/>
    </row>
    <row r="141" spans="1:11" ht="15" customHeight="1">
      <c r="A141" s="5"/>
      <c r="B141" s="5"/>
      <c r="C141" s="5"/>
      <c r="D141" s="5"/>
      <c r="E141" s="5"/>
      <c r="F141" s="5"/>
      <c r="G141" s="85"/>
      <c r="H141" s="107"/>
      <c r="I141" s="107"/>
      <c r="J141" s="107"/>
      <c r="K141" s="5"/>
    </row>
    <row r="142" spans="1:11" ht="15" customHeight="1">
      <c r="A142" s="5"/>
      <c r="B142" s="5"/>
      <c r="C142" s="5"/>
      <c r="D142" s="5"/>
      <c r="E142" s="5"/>
      <c r="F142" s="5"/>
      <c r="G142" s="85"/>
      <c r="H142" s="107"/>
      <c r="I142" s="107"/>
      <c r="J142" s="107"/>
      <c r="K142" s="5"/>
    </row>
    <row r="143" spans="1:11" ht="15" customHeight="1">
      <c r="A143" s="5"/>
      <c r="B143" s="5"/>
      <c r="C143" s="5"/>
      <c r="D143" s="5"/>
      <c r="E143" s="5"/>
      <c r="F143" s="5"/>
      <c r="G143" s="85"/>
      <c r="H143" s="107"/>
      <c r="I143" s="107"/>
      <c r="J143" s="107"/>
      <c r="K143" s="5"/>
    </row>
    <row r="144" spans="1:11" ht="15" customHeight="1">
      <c r="A144" s="5"/>
      <c r="B144" s="5"/>
      <c r="C144" s="5"/>
      <c r="D144" s="5"/>
      <c r="E144" s="5"/>
      <c r="F144" s="5"/>
      <c r="G144" s="85"/>
      <c r="H144" s="107"/>
      <c r="I144" s="107"/>
      <c r="J144" s="107"/>
      <c r="K144" s="5"/>
    </row>
    <row r="145" spans="1:11" ht="15" customHeight="1">
      <c r="A145" s="5"/>
      <c r="B145" s="5"/>
      <c r="C145" s="5"/>
      <c r="D145" s="5"/>
      <c r="E145" s="5"/>
      <c r="F145" s="5"/>
      <c r="G145" s="85"/>
      <c r="H145" s="107"/>
      <c r="I145" s="107"/>
      <c r="J145" s="107"/>
      <c r="K145" s="5"/>
    </row>
    <row r="146" spans="1:11" ht="15" customHeight="1">
      <c r="A146" s="5"/>
      <c r="B146" s="5"/>
      <c r="C146" s="5"/>
      <c r="D146" s="5"/>
      <c r="E146" s="5"/>
      <c r="F146" s="5"/>
      <c r="G146" s="85"/>
      <c r="H146" s="107"/>
      <c r="I146" s="107"/>
      <c r="J146" s="107"/>
      <c r="K146" s="5"/>
    </row>
    <row r="147" spans="1:11" ht="15" customHeight="1">
      <c r="A147" s="5"/>
      <c r="B147" s="5"/>
      <c r="C147" s="5"/>
      <c r="D147" s="5"/>
      <c r="E147" s="5"/>
      <c r="F147" s="5"/>
      <c r="G147" s="85"/>
      <c r="H147" s="107"/>
      <c r="I147" s="107"/>
      <c r="J147" s="107"/>
      <c r="K147" s="5"/>
    </row>
    <row r="148" spans="1:11" ht="15" customHeight="1">
      <c r="A148" s="5"/>
      <c r="B148" s="5"/>
      <c r="C148" s="5"/>
      <c r="D148" s="5"/>
      <c r="E148" s="5"/>
      <c r="F148" s="5"/>
      <c r="G148" s="85"/>
      <c r="H148" s="107"/>
      <c r="I148" s="107"/>
      <c r="J148" s="107"/>
      <c r="K148" s="5"/>
    </row>
    <row r="149" spans="1:11" ht="15" customHeight="1">
      <c r="A149" s="5"/>
      <c r="B149" s="5"/>
      <c r="C149" s="5"/>
      <c r="D149" s="5"/>
      <c r="E149" s="5"/>
      <c r="F149" s="5"/>
      <c r="G149" s="85"/>
      <c r="H149" s="107"/>
      <c r="I149" s="107"/>
      <c r="J149" s="107"/>
      <c r="K149" s="5"/>
    </row>
    <row r="150" spans="1:11" ht="15" customHeight="1">
      <c r="A150" s="5"/>
      <c r="B150" s="5"/>
      <c r="C150" s="5"/>
      <c r="D150" s="5"/>
      <c r="E150" s="5"/>
      <c r="F150" s="5"/>
      <c r="G150" s="85"/>
      <c r="H150" s="107"/>
      <c r="I150" s="107"/>
      <c r="J150" s="107"/>
      <c r="K150" s="5"/>
    </row>
    <row r="151" spans="1:11" ht="15" customHeight="1">
      <c r="A151" s="5"/>
      <c r="B151" s="5"/>
      <c r="C151" s="5"/>
      <c r="D151" s="5"/>
      <c r="E151" s="5"/>
      <c r="F151" s="5"/>
      <c r="G151" s="85"/>
      <c r="H151" s="107"/>
      <c r="I151" s="107"/>
      <c r="J151" s="107"/>
      <c r="K151" s="5"/>
    </row>
    <row r="152" spans="1:11" ht="15" customHeight="1">
      <c r="A152" s="5"/>
      <c r="B152" s="5"/>
      <c r="C152" s="5"/>
      <c r="D152" s="5"/>
      <c r="E152" s="5"/>
      <c r="F152" s="5"/>
      <c r="G152" s="85"/>
      <c r="H152" s="107"/>
      <c r="I152" s="107"/>
      <c r="J152" s="107"/>
      <c r="K152" s="5"/>
    </row>
    <row r="153" spans="1:11" ht="15" customHeight="1">
      <c r="A153" s="5"/>
      <c r="B153" s="5"/>
      <c r="C153" s="5"/>
      <c r="D153" s="5"/>
      <c r="E153" s="5"/>
      <c r="F153" s="5"/>
      <c r="G153" s="85"/>
      <c r="H153" s="107"/>
      <c r="I153" s="107"/>
      <c r="J153" s="107"/>
      <c r="K153" s="5"/>
    </row>
    <row r="154" spans="1:11" ht="15" customHeight="1">
      <c r="A154" s="5"/>
      <c r="B154" s="5"/>
      <c r="C154" s="5"/>
      <c r="D154" s="5"/>
      <c r="E154" s="5"/>
      <c r="F154" s="5"/>
      <c r="G154" s="85"/>
      <c r="H154" s="107"/>
      <c r="I154" s="107"/>
      <c r="J154" s="107"/>
      <c r="K154" s="5"/>
    </row>
    <row r="155" spans="1:11" ht="15" customHeight="1">
      <c r="A155" s="5"/>
      <c r="B155" s="5"/>
      <c r="C155" s="5"/>
      <c r="D155" s="5"/>
      <c r="E155" s="5"/>
      <c r="F155" s="5"/>
      <c r="G155" s="85"/>
      <c r="H155" s="107"/>
      <c r="I155" s="107"/>
      <c r="J155" s="107"/>
      <c r="K155" s="5"/>
    </row>
    <row r="156" spans="1:11" ht="15" customHeight="1">
      <c r="A156" s="5"/>
      <c r="B156" s="5"/>
      <c r="C156" s="5"/>
      <c r="D156" s="5"/>
      <c r="E156" s="5"/>
      <c r="F156" s="5"/>
      <c r="G156" s="85"/>
      <c r="H156" s="107"/>
      <c r="I156" s="107"/>
      <c r="J156" s="107"/>
      <c r="K156" s="5"/>
    </row>
    <row r="157" spans="1:11" ht="15" customHeight="1">
      <c r="A157" s="5"/>
      <c r="B157" s="5"/>
      <c r="C157" s="5"/>
      <c r="D157" s="5"/>
      <c r="E157" s="5"/>
      <c r="F157" s="5"/>
      <c r="G157" s="85"/>
      <c r="H157" s="107"/>
      <c r="I157" s="107"/>
      <c r="J157" s="107"/>
      <c r="K157" s="5"/>
    </row>
    <row r="158" spans="1:11" ht="15" customHeight="1">
      <c r="A158" s="5"/>
      <c r="B158" s="5"/>
      <c r="C158" s="5"/>
      <c r="D158" s="5"/>
      <c r="E158" s="5"/>
      <c r="F158" s="5"/>
      <c r="G158" s="85"/>
      <c r="H158" s="107"/>
      <c r="I158" s="107"/>
      <c r="J158" s="107"/>
      <c r="K158" s="5"/>
    </row>
    <row r="159" spans="1:11" ht="15" customHeight="1">
      <c r="A159" s="5"/>
      <c r="B159" s="5"/>
      <c r="C159" s="5"/>
      <c r="D159" s="5"/>
      <c r="E159" s="5"/>
      <c r="F159" s="5"/>
      <c r="G159" s="85"/>
      <c r="H159" s="107"/>
      <c r="I159" s="107"/>
      <c r="J159" s="107"/>
      <c r="K159" s="5"/>
    </row>
    <row r="160" spans="1:11" ht="15" customHeight="1">
      <c r="A160" s="5"/>
      <c r="B160" s="5"/>
      <c r="C160" s="5"/>
      <c r="D160" s="5"/>
      <c r="E160" s="5"/>
      <c r="F160" s="5"/>
      <c r="G160" s="85"/>
      <c r="H160" s="107"/>
      <c r="I160" s="107"/>
      <c r="J160" s="107"/>
      <c r="K160" s="5"/>
    </row>
    <row r="161" spans="1:11" ht="15" customHeight="1">
      <c r="A161" s="5"/>
      <c r="B161" s="5"/>
      <c r="C161" s="5"/>
      <c r="D161" s="5"/>
      <c r="E161" s="5"/>
      <c r="F161" s="5"/>
      <c r="G161" s="85"/>
      <c r="H161" s="107"/>
      <c r="I161" s="107"/>
      <c r="J161" s="107"/>
      <c r="K161" s="5"/>
    </row>
    <row r="162" spans="1:11" ht="15" customHeight="1">
      <c r="A162" s="5"/>
      <c r="B162" s="5"/>
      <c r="C162" s="5"/>
      <c r="D162" s="5"/>
      <c r="E162" s="5"/>
      <c r="F162" s="5"/>
      <c r="G162" s="85"/>
      <c r="H162" s="107"/>
      <c r="I162" s="107"/>
      <c r="J162" s="107"/>
      <c r="K162" s="5"/>
    </row>
    <row r="163" spans="1:11" ht="15" customHeight="1">
      <c r="A163" s="5"/>
      <c r="B163" s="5"/>
      <c r="C163" s="5"/>
      <c r="D163" s="5"/>
      <c r="E163" s="5"/>
      <c r="F163" s="5"/>
      <c r="G163" s="85"/>
      <c r="H163" s="107"/>
      <c r="I163" s="107"/>
      <c r="J163" s="107"/>
      <c r="K163" s="5"/>
    </row>
    <row r="164" spans="1:11" ht="15" customHeight="1">
      <c r="A164" s="5"/>
      <c r="B164" s="5"/>
      <c r="C164" s="5"/>
      <c r="D164" s="5"/>
      <c r="E164" s="5"/>
      <c r="F164" s="5"/>
      <c r="G164" s="85"/>
      <c r="H164" s="107"/>
      <c r="I164" s="107"/>
      <c r="J164" s="107"/>
      <c r="K164" s="5"/>
    </row>
    <row r="165" spans="1:11" ht="15" customHeight="1">
      <c r="A165" s="5"/>
      <c r="B165" s="5"/>
      <c r="C165" s="5"/>
      <c r="D165" s="5"/>
      <c r="E165" s="5"/>
      <c r="F165" s="5"/>
      <c r="G165" s="85"/>
      <c r="H165" s="107"/>
      <c r="I165" s="107"/>
      <c r="J165" s="107"/>
      <c r="K165" s="5"/>
    </row>
    <row r="166" spans="1:11" ht="15" customHeight="1">
      <c r="A166" s="5"/>
      <c r="B166" s="5"/>
      <c r="C166" s="5"/>
      <c r="D166" s="5"/>
      <c r="E166" s="5"/>
      <c r="F166" s="5"/>
      <c r="G166" s="85"/>
      <c r="H166" s="107"/>
      <c r="I166" s="107"/>
      <c r="J166" s="107"/>
      <c r="K166" s="5"/>
    </row>
    <row r="167" spans="1:11" ht="15" customHeight="1">
      <c r="A167" s="5"/>
      <c r="B167" s="5"/>
      <c r="C167" s="5"/>
      <c r="D167" s="5"/>
      <c r="E167" s="5"/>
      <c r="F167" s="5"/>
      <c r="G167" s="85"/>
      <c r="H167" s="107"/>
      <c r="I167" s="107"/>
      <c r="J167" s="107"/>
      <c r="K167" s="5"/>
    </row>
    <row r="168" spans="1:11" ht="15" customHeight="1">
      <c r="A168" s="5"/>
      <c r="B168" s="5"/>
      <c r="C168" s="5"/>
      <c r="D168" s="5"/>
      <c r="E168" s="5"/>
      <c r="F168" s="5"/>
      <c r="G168" s="85"/>
      <c r="H168" s="107"/>
      <c r="I168" s="107"/>
      <c r="J168" s="107"/>
      <c r="K168" s="5"/>
    </row>
    <row r="169" spans="1:11" ht="15" customHeight="1">
      <c r="A169" s="5"/>
      <c r="B169" s="5"/>
      <c r="C169" s="5"/>
      <c r="D169" s="5"/>
      <c r="E169" s="5"/>
      <c r="F169" s="5"/>
      <c r="G169" s="85"/>
      <c r="H169" s="107"/>
      <c r="I169" s="107"/>
      <c r="J169" s="107"/>
      <c r="K169" s="5"/>
    </row>
    <row r="170" spans="1:11" ht="15" customHeight="1">
      <c r="A170" s="5"/>
      <c r="B170" s="5"/>
      <c r="C170" s="5"/>
      <c r="D170" s="5"/>
      <c r="E170" s="5"/>
      <c r="F170" s="5"/>
      <c r="G170" s="85"/>
      <c r="H170" s="107"/>
      <c r="I170" s="107"/>
      <c r="J170" s="107"/>
      <c r="K170" s="5"/>
    </row>
    <row r="171" spans="1:11" ht="15" customHeight="1">
      <c r="A171" s="5"/>
      <c r="B171" s="5"/>
      <c r="C171" s="5"/>
      <c r="D171" s="5"/>
      <c r="E171" s="5"/>
      <c r="F171" s="5"/>
      <c r="G171" s="85"/>
      <c r="H171" s="107"/>
      <c r="I171" s="107"/>
      <c r="J171" s="107"/>
      <c r="K171" s="5"/>
    </row>
    <row r="172" spans="1:11" ht="15" customHeight="1">
      <c r="A172" s="5"/>
      <c r="B172" s="5"/>
      <c r="C172" s="5"/>
      <c r="D172" s="5"/>
      <c r="E172" s="5"/>
      <c r="F172" s="5"/>
      <c r="G172" s="85"/>
      <c r="H172" s="107"/>
      <c r="I172" s="107"/>
      <c r="J172" s="107"/>
      <c r="K172" s="5"/>
    </row>
    <row r="173" spans="1:11" ht="15" customHeight="1">
      <c r="A173" s="5"/>
      <c r="B173" s="5"/>
      <c r="C173" s="5"/>
      <c r="D173" s="5"/>
      <c r="E173" s="5"/>
      <c r="F173" s="5"/>
      <c r="G173" s="85"/>
      <c r="H173" s="107"/>
      <c r="I173" s="107"/>
      <c r="J173" s="107"/>
      <c r="K173" s="5"/>
    </row>
    <row r="174" spans="1:11" ht="15" customHeight="1">
      <c r="A174" s="5"/>
      <c r="B174" s="5"/>
      <c r="C174" s="5"/>
      <c r="D174" s="5"/>
      <c r="E174" s="5"/>
      <c r="F174" s="5"/>
      <c r="G174" s="85"/>
      <c r="H174" s="107"/>
      <c r="I174" s="107"/>
      <c r="J174" s="107"/>
      <c r="K174" s="5"/>
    </row>
    <row r="175" spans="1:11" ht="15" customHeight="1">
      <c r="A175" s="5"/>
      <c r="B175" s="5"/>
      <c r="C175" s="5"/>
      <c r="D175" s="5"/>
      <c r="E175" s="5"/>
      <c r="F175" s="5"/>
      <c r="G175" s="85"/>
      <c r="H175" s="107"/>
      <c r="I175" s="107"/>
      <c r="J175" s="107"/>
      <c r="K175" s="5"/>
    </row>
    <row r="176" spans="1:11" ht="15" customHeight="1">
      <c r="A176" s="5"/>
      <c r="B176" s="5"/>
      <c r="C176" s="5"/>
      <c r="D176" s="5"/>
      <c r="E176" s="5"/>
      <c r="F176" s="5"/>
      <c r="G176" s="85"/>
      <c r="H176" s="107"/>
      <c r="I176" s="107"/>
      <c r="J176" s="107"/>
      <c r="K176" s="5"/>
    </row>
    <row r="177" spans="1:11" ht="15" customHeight="1">
      <c r="A177" s="5"/>
      <c r="B177" s="5"/>
      <c r="C177" s="5"/>
      <c r="D177" s="5"/>
      <c r="E177" s="5"/>
      <c r="F177" s="5"/>
      <c r="G177" s="85"/>
      <c r="H177" s="107"/>
      <c r="I177" s="107"/>
      <c r="J177" s="107"/>
      <c r="K177" s="5"/>
    </row>
    <row r="178" spans="1:11" ht="15" customHeight="1">
      <c r="A178" s="5"/>
      <c r="B178" s="5"/>
      <c r="C178" s="5"/>
      <c r="D178" s="5"/>
      <c r="E178" s="5"/>
      <c r="F178" s="5"/>
      <c r="G178" s="85"/>
      <c r="H178" s="107"/>
      <c r="I178" s="107"/>
      <c r="J178" s="107"/>
      <c r="K178" s="5"/>
    </row>
    <row r="179" spans="1:11" ht="15" customHeight="1">
      <c r="A179" s="5"/>
      <c r="B179" s="5"/>
      <c r="C179" s="5"/>
      <c r="D179" s="5"/>
      <c r="E179" s="5"/>
      <c r="F179" s="5"/>
      <c r="G179" s="85"/>
      <c r="H179" s="107"/>
      <c r="I179" s="107"/>
      <c r="J179" s="107"/>
      <c r="K179" s="5"/>
    </row>
    <row r="180" spans="1:11" ht="15" customHeight="1">
      <c r="A180" s="5"/>
      <c r="B180" s="5"/>
      <c r="C180" s="5"/>
      <c r="D180" s="5"/>
      <c r="E180" s="5"/>
      <c r="F180" s="5"/>
      <c r="G180" s="85"/>
      <c r="H180" s="107"/>
      <c r="I180" s="107"/>
      <c r="J180" s="107"/>
      <c r="K180" s="5"/>
    </row>
    <row r="181" spans="1:11" ht="15" customHeight="1">
      <c r="A181" s="5"/>
      <c r="B181" s="5"/>
      <c r="C181" s="5"/>
      <c r="D181" s="5"/>
      <c r="E181" s="5"/>
      <c r="F181" s="5"/>
      <c r="G181" s="85"/>
      <c r="H181" s="107"/>
      <c r="I181" s="107"/>
      <c r="J181" s="107"/>
      <c r="K181" s="5"/>
    </row>
    <row r="182" spans="1:11" ht="15" customHeight="1">
      <c r="A182" s="5"/>
      <c r="B182" s="5"/>
      <c r="C182" s="5"/>
      <c r="D182" s="5"/>
      <c r="E182" s="5"/>
      <c r="F182" s="5"/>
      <c r="G182" s="85"/>
      <c r="H182" s="107"/>
      <c r="I182" s="107"/>
      <c r="J182" s="107"/>
      <c r="K182" s="5"/>
    </row>
    <row r="183" spans="1:11" ht="15" customHeight="1">
      <c r="A183" s="5"/>
      <c r="B183" s="5"/>
      <c r="C183" s="5"/>
      <c r="D183" s="5"/>
      <c r="E183" s="5"/>
      <c r="F183" s="5"/>
      <c r="G183" s="85"/>
      <c r="H183" s="107"/>
      <c r="I183" s="107"/>
      <c r="J183" s="107"/>
      <c r="K183" s="5"/>
    </row>
    <row r="184" spans="1:11" ht="15" customHeight="1">
      <c r="A184" s="5"/>
      <c r="B184" s="5"/>
      <c r="C184" s="5"/>
      <c r="D184" s="5"/>
      <c r="E184" s="5"/>
      <c r="F184" s="5"/>
      <c r="G184" s="85"/>
      <c r="H184" s="107"/>
      <c r="I184" s="107"/>
      <c r="J184" s="107"/>
      <c r="K184" s="5"/>
    </row>
    <row r="185" spans="1:11" ht="15" customHeight="1">
      <c r="A185" s="5"/>
      <c r="B185" s="5"/>
      <c r="C185" s="5"/>
      <c r="D185" s="5"/>
      <c r="E185" s="5"/>
      <c r="F185" s="5"/>
      <c r="G185" s="85"/>
      <c r="H185" s="107"/>
      <c r="I185" s="107"/>
      <c r="J185" s="107"/>
      <c r="K185" s="5"/>
    </row>
    <row r="186" spans="1:11" ht="15" customHeight="1">
      <c r="A186" s="5"/>
      <c r="B186" s="5"/>
      <c r="C186" s="5"/>
      <c r="D186" s="5"/>
      <c r="E186" s="5"/>
      <c r="F186" s="5"/>
      <c r="G186" s="85"/>
      <c r="H186" s="107"/>
      <c r="I186" s="107"/>
      <c r="J186" s="107"/>
      <c r="K186" s="5"/>
    </row>
    <row r="187" spans="1:11" ht="15" customHeight="1">
      <c r="A187" s="5"/>
      <c r="B187" s="5"/>
      <c r="C187" s="5"/>
      <c r="D187" s="5"/>
      <c r="E187" s="5"/>
      <c r="F187" s="5"/>
      <c r="G187" s="85"/>
      <c r="H187" s="107"/>
      <c r="I187" s="107"/>
      <c r="J187" s="107"/>
      <c r="K187" s="5"/>
    </row>
    <row r="188" spans="1:11" ht="15" customHeight="1">
      <c r="A188" s="5"/>
      <c r="B188" s="5"/>
      <c r="C188" s="5"/>
      <c r="D188" s="5"/>
      <c r="E188" s="5"/>
      <c r="F188" s="5"/>
      <c r="G188" s="85"/>
      <c r="H188" s="107"/>
      <c r="I188" s="107"/>
      <c r="J188" s="107"/>
      <c r="K188" s="5"/>
    </row>
    <row r="189" spans="1:11" ht="15" customHeight="1">
      <c r="A189" s="5"/>
      <c r="B189" s="5"/>
      <c r="C189" s="5"/>
      <c r="D189" s="5"/>
      <c r="E189" s="5"/>
      <c r="F189" s="5"/>
      <c r="G189" s="85"/>
      <c r="H189" s="107"/>
      <c r="I189" s="107"/>
      <c r="J189" s="107"/>
      <c r="K189" s="5"/>
    </row>
    <row r="190" spans="1:11" ht="15" customHeight="1">
      <c r="A190" s="5"/>
      <c r="B190" s="5"/>
      <c r="C190" s="5"/>
      <c r="D190" s="5"/>
      <c r="E190" s="5"/>
      <c r="F190" s="5"/>
      <c r="G190" s="85"/>
      <c r="H190" s="107"/>
      <c r="I190" s="107"/>
      <c r="J190" s="107"/>
      <c r="K190" s="5"/>
    </row>
    <row r="191" spans="1:11" ht="15" customHeight="1">
      <c r="A191" s="5"/>
      <c r="B191" s="5"/>
      <c r="C191" s="5"/>
      <c r="D191" s="5"/>
      <c r="E191" s="5"/>
      <c r="F191" s="5"/>
      <c r="G191" s="85"/>
      <c r="H191" s="107"/>
      <c r="I191" s="107"/>
      <c r="J191" s="107"/>
      <c r="K191" s="5"/>
    </row>
    <row r="192" spans="1:11" ht="15" customHeight="1">
      <c r="A192" s="5"/>
      <c r="B192" s="5"/>
      <c r="C192" s="5"/>
      <c r="D192" s="5"/>
      <c r="E192" s="5"/>
      <c r="F192" s="5"/>
      <c r="G192" s="85"/>
      <c r="H192" s="107"/>
      <c r="I192" s="107"/>
      <c r="J192" s="107"/>
      <c r="K192" s="5"/>
    </row>
    <row r="193" spans="1:11" ht="15" customHeight="1">
      <c r="A193" s="5"/>
      <c r="B193" s="5"/>
      <c r="C193" s="5"/>
      <c r="D193" s="5"/>
      <c r="E193" s="5"/>
      <c r="F193" s="5"/>
      <c r="G193" s="85"/>
      <c r="H193" s="107"/>
      <c r="I193" s="107"/>
      <c r="J193" s="107"/>
      <c r="K193" s="5"/>
    </row>
    <row r="194" spans="1:11" ht="15" customHeight="1">
      <c r="A194" s="5"/>
      <c r="B194" s="5"/>
      <c r="C194" s="5"/>
      <c r="D194" s="5"/>
      <c r="E194" s="5"/>
      <c r="F194" s="5"/>
      <c r="G194" s="85"/>
      <c r="H194" s="107"/>
      <c r="I194" s="107"/>
      <c r="J194" s="107"/>
      <c r="K194" s="5"/>
    </row>
    <row r="195" spans="1:11" ht="15" customHeight="1">
      <c r="A195" s="5"/>
      <c r="B195" s="5"/>
      <c r="C195" s="5"/>
      <c r="D195" s="5"/>
      <c r="E195" s="5"/>
      <c r="F195" s="5"/>
      <c r="G195" s="85"/>
      <c r="H195" s="107"/>
      <c r="I195" s="107"/>
      <c r="J195" s="107"/>
      <c r="K195" s="5"/>
    </row>
    <row r="196" spans="1:11" ht="15" customHeight="1">
      <c r="A196" s="5"/>
      <c r="B196" s="5"/>
      <c r="C196" s="5"/>
      <c r="D196" s="5"/>
      <c r="E196" s="5"/>
      <c r="F196" s="5"/>
      <c r="G196" s="85"/>
      <c r="H196" s="107"/>
      <c r="I196" s="107"/>
      <c r="J196" s="107"/>
      <c r="K196" s="5"/>
    </row>
    <row r="197" spans="1:11" ht="15" customHeight="1">
      <c r="A197" s="5"/>
      <c r="B197" s="5"/>
      <c r="C197" s="5"/>
      <c r="D197" s="5"/>
      <c r="E197" s="5"/>
      <c r="F197" s="5"/>
      <c r="G197" s="85"/>
      <c r="H197" s="107"/>
      <c r="I197" s="107"/>
      <c r="J197" s="107"/>
      <c r="K197" s="5"/>
    </row>
    <row r="198" spans="1:11" ht="15" customHeight="1">
      <c r="A198" s="5"/>
      <c r="B198" s="5"/>
      <c r="C198" s="5"/>
      <c r="D198" s="5"/>
      <c r="E198" s="5"/>
      <c r="F198" s="5"/>
      <c r="G198" s="85"/>
      <c r="H198" s="107"/>
      <c r="I198" s="107"/>
      <c r="J198" s="107"/>
      <c r="K198" s="5"/>
    </row>
    <row r="199" spans="1:11" ht="15" customHeight="1">
      <c r="A199" s="5"/>
      <c r="B199" s="5"/>
      <c r="C199" s="5"/>
      <c r="D199" s="5"/>
      <c r="E199" s="5"/>
      <c r="F199" s="5"/>
      <c r="G199" s="85"/>
      <c r="H199" s="107"/>
      <c r="I199" s="107"/>
      <c r="J199" s="107"/>
      <c r="K199" s="5"/>
    </row>
    <row r="200" spans="1:11" ht="15" customHeight="1">
      <c r="A200" s="5"/>
      <c r="B200" s="5"/>
      <c r="C200" s="5"/>
      <c r="D200" s="5"/>
      <c r="E200" s="5"/>
      <c r="F200" s="5"/>
      <c r="G200" s="85"/>
      <c r="H200" s="107"/>
      <c r="I200" s="107"/>
      <c r="J200" s="107"/>
      <c r="K200" s="5"/>
    </row>
    <row r="201" spans="1:11" ht="15" customHeight="1">
      <c r="A201" s="5"/>
      <c r="B201" s="5"/>
      <c r="C201" s="5"/>
      <c r="D201" s="5"/>
      <c r="E201" s="5"/>
      <c r="F201" s="5"/>
      <c r="G201" s="85"/>
      <c r="H201" s="107"/>
      <c r="I201" s="107"/>
      <c r="J201" s="107"/>
      <c r="K201" s="5"/>
    </row>
    <row r="202" spans="1:11" ht="15" customHeight="1">
      <c r="A202" s="5"/>
      <c r="B202" s="5"/>
      <c r="C202" s="5"/>
      <c r="D202" s="5"/>
      <c r="E202" s="5"/>
      <c r="F202" s="5"/>
      <c r="G202" s="85"/>
      <c r="H202" s="107"/>
      <c r="I202" s="107"/>
      <c r="J202" s="107"/>
      <c r="K202" s="5"/>
    </row>
    <row r="203" spans="1:11" ht="15" customHeight="1">
      <c r="A203" s="5"/>
      <c r="B203" s="5"/>
      <c r="C203" s="5"/>
      <c r="D203" s="5"/>
      <c r="E203" s="5"/>
      <c r="F203" s="5"/>
      <c r="G203" s="85"/>
      <c r="H203" s="107"/>
      <c r="I203" s="107"/>
      <c r="J203" s="107"/>
      <c r="K203" s="5"/>
    </row>
    <row r="204" spans="1:11" ht="15" customHeight="1">
      <c r="A204" s="5"/>
      <c r="B204" s="5"/>
      <c r="C204" s="5"/>
      <c r="D204" s="5"/>
      <c r="E204" s="5"/>
      <c r="F204" s="5"/>
      <c r="G204" s="85"/>
      <c r="H204" s="107"/>
      <c r="I204" s="107"/>
      <c r="J204" s="107"/>
      <c r="K204" s="5"/>
    </row>
    <row r="205" spans="1:11" ht="15" customHeight="1">
      <c r="A205" s="5"/>
      <c r="B205" s="5"/>
      <c r="C205" s="5"/>
      <c r="D205" s="5"/>
      <c r="E205" s="5"/>
      <c r="F205" s="5"/>
      <c r="G205" s="85"/>
      <c r="H205" s="107"/>
      <c r="I205" s="107"/>
      <c r="J205" s="107"/>
      <c r="K205" s="5"/>
    </row>
    <row r="206" spans="1:11" ht="15" customHeight="1">
      <c r="A206" s="5"/>
      <c r="B206" s="5"/>
      <c r="C206" s="5"/>
      <c r="D206" s="5"/>
      <c r="E206" s="5"/>
      <c r="F206" s="5"/>
      <c r="G206" s="85"/>
      <c r="H206" s="107"/>
      <c r="I206" s="107"/>
      <c r="J206" s="107"/>
      <c r="K206" s="5"/>
    </row>
    <row r="207" spans="1:11" ht="15" customHeight="1">
      <c r="A207" s="5"/>
      <c r="B207" s="5"/>
      <c r="C207" s="5"/>
      <c r="D207" s="5"/>
      <c r="E207" s="5"/>
      <c r="F207" s="5"/>
      <c r="G207" s="85"/>
      <c r="H207" s="107"/>
      <c r="I207" s="107"/>
      <c r="J207" s="107"/>
      <c r="K207" s="5"/>
    </row>
    <row r="208" spans="1:11" ht="15" customHeight="1">
      <c r="A208" s="5"/>
      <c r="B208" s="5"/>
      <c r="C208" s="5"/>
      <c r="D208" s="5"/>
      <c r="E208" s="5"/>
      <c r="F208" s="5"/>
      <c r="G208" s="85"/>
      <c r="H208" s="107"/>
      <c r="I208" s="107"/>
      <c r="J208" s="107"/>
      <c r="K208" s="5"/>
    </row>
    <row r="209" spans="1:11" ht="15" customHeight="1">
      <c r="A209" s="5"/>
      <c r="B209" s="5"/>
      <c r="C209" s="5"/>
      <c r="D209" s="5"/>
      <c r="E209" s="5"/>
      <c r="F209" s="5"/>
      <c r="G209" s="85"/>
      <c r="H209" s="107"/>
      <c r="I209" s="107"/>
      <c r="J209" s="107"/>
      <c r="K209" s="5"/>
    </row>
    <row r="210" spans="1:11" ht="15" customHeight="1">
      <c r="A210" s="5"/>
      <c r="B210" s="5"/>
      <c r="C210" s="5"/>
      <c r="D210" s="5"/>
      <c r="E210" s="5"/>
      <c r="F210" s="5"/>
      <c r="G210" s="85"/>
      <c r="H210" s="107"/>
      <c r="I210" s="107"/>
      <c r="J210" s="107"/>
      <c r="K210" s="5"/>
    </row>
    <row r="211" spans="1:11" ht="15" customHeight="1">
      <c r="A211" s="5"/>
      <c r="B211" s="5"/>
      <c r="C211" s="5"/>
      <c r="D211" s="5"/>
      <c r="E211" s="5"/>
      <c r="F211" s="5"/>
      <c r="G211" s="85"/>
      <c r="H211" s="107"/>
      <c r="I211" s="107"/>
      <c r="J211" s="107"/>
      <c r="K211" s="5"/>
    </row>
    <row r="212" spans="1:11" ht="15" customHeight="1">
      <c r="A212" s="5"/>
      <c r="B212" s="5"/>
      <c r="C212" s="5"/>
      <c r="D212" s="5"/>
      <c r="E212" s="5"/>
      <c r="F212" s="5"/>
      <c r="G212" s="85"/>
      <c r="H212" s="107"/>
      <c r="I212" s="107"/>
      <c r="J212" s="107"/>
      <c r="K212" s="5"/>
    </row>
    <row r="213" spans="1:11" ht="15" customHeight="1">
      <c r="A213" s="5"/>
      <c r="B213" s="5"/>
      <c r="C213" s="5"/>
      <c r="D213" s="5"/>
      <c r="E213" s="5"/>
      <c r="F213" s="5"/>
      <c r="G213" s="85"/>
      <c r="H213" s="107"/>
      <c r="I213" s="107"/>
      <c r="J213" s="107"/>
      <c r="K213" s="5"/>
    </row>
    <row r="214" spans="1:11" ht="15" customHeight="1">
      <c r="A214" s="5"/>
      <c r="B214" s="5"/>
      <c r="C214" s="5"/>
      <c r="D214" s="5"/>
      <c r="E214" s="5"/>
      <c r="F214" s="5"/>
      <c r="G214" s="85"/>
      <c r="H214" s="107"/>
      <c r="I214" s="107"/>
      <c r="J214" s="107"/>
      <c r="K214" s="5"/>
    </row>
    <row r="215" spans="1:11" ht="15" customHeight="1">
      <c r="A215" s="5"/>
      <c r="B215" s="5"/>
      <c r="C215" s="5"/>
      <c r="D215" s="5"/>
      <c r="E215" s="5"/>
      <c r="F215" s="5"/>
      <c r="G215" s="85"/>
      <c r="H215" s="107"/>
      <c r="I215" s="107"/>
      <c r="J215" s="107"/>
      <c r="K215" s="5"/>
    </row>
    <row r="216" spans="1:11" ht="15" customHeight="1">
      <c r="A216" s="5"/>
      <c r="B216" s="5"/>
      <c r="C216" s="5"/>
      <c r="D216" s="5"/>
      <c r="E216" s="5"/>
      <c r="F216" s="5"/>
      <c r="G216" s="85"/>
      <c r="H216" s="107"/>
      <c r="I216" s="107"/>
      <c r="J216" s="107"/>
      <c r="K216" s="5"/>
    </row>
    <row r="217" spans="1:11" ht="15" customHeight="1">
      <c r="A217" s="5"/>
      <c r="B217" s="5"/>
      <c r="C217" s="5"/>
      <c r="D217" s="5"/>
      <c r="E217" s="5"/>
      <c r="F217" s="5"/>
      <c r="G217" s="85"/>
      <c r="H217" s="107"/>
      <c r="I217" s="107"/>
      <c r="J217" s="107"/>
      <c r="K217" s="5"/>
    </row>
    <row r="218" spans="1:11" ht="15" customHeight="1">
      <c r="A218" s="5"/>
      <c r="B218" s="5"/>
      <c r="C218" s="5"/>
      <c r="D218" s="5"/>
      <c r="E218" s="5"/>
      <c r="F218" s="5"/>
      <c r="G218" s="85"/>
      <c r="H218" s="107"/>
      <c r="I218" s="107"/>
      <c r="J218" s="107"/>
      <c r="K218" s="5"/>
    </row>
    <row r="219" spans="1:11" ht="15" customHeight="1">
      <c r="A219" s="5"/>
      <c r="B219" s="5"/>
      <c r="C219" s="5"/>
      <c r="D219" s="5"/>
      <c r="E219" s="5"/>
      <c r="F219" s="5"/>
      <c r="G219" s="85"/>
      <c r="H219" s="107"/>
      <c r="I219" s="107"/>
      <c r="J219" s="107"/>
      <c r="K219" s="5"/>
    </row>
    <row r="220" spans="1:11" ht="15" customHeight="1">
      <c r="A220" s="5"/>
      <c r="B220" s="5"/>
      <c r="C220" s="5"/>
      <c r="D220" s="5"/>
      <c r="E220" s="5"/>
      <c r="F220" s="5"/>
      <c r="G220" s="85"/>
      <c r="H220" s="107"/>
      <c r="I220" s="107"/>
      <c r="J220" s="107"/>
      <c r="K220" s="5"/>
    </row>
    <row r="221" spans="1:11" ht="15" customHeight="1">
      <c r="A221" s="5"/>
      <c r="B221" s="5"/>
      <c r="C221" s="5"/>
      <c r="D221" s="5"/>
      <c r="E221" s="5"/>
      <c r="F221" s="5"/>
      <c r="G221" s="85"/>
      <c r="H221" s="107"/>
      <c r="I221" s="107"/>
      <c r="J221" s="107"/>
      <c r="K221" s="5"/>
    </row>
    <row r="222" spans="1:11" ht="15" customHeight="1">
      <c r="A222" s="5"/>
      <c r="B222" s="5"/>
      <c r="C222" s="5"/>
      <c r="D222" s="5"/>
      <c r="E222" s="5"/>
      <c r="F222" s="5"/>
      <c r="G222" s="85"/>
      <c r="H222" s="107"/>
      <c r="I222" s="107"/>
      <c r="J222" s="107"/>
      <c r="K222" s="5"/>
    </row>
    <row r="223" spans="1:11" ht="15" customHeight="1">
      <c r="A223" s="5"/>
      <c r="B223" s="5"/>
      <c r="C223" s="5"/>
      <c r="D223" s="5"/>
      <c r="E223" s="5"/>
      <c r="F223" s="5"/>
      <c r="G223" s="85"/>
      <c r="H223" s="107"/>
      <c r="I223" s="107"/>
      <c r="J223" s="107"/>
      <c r="K223" s="5"/>
    </row>
    <row r="224" spans="1:11" ht="15" customHeight="1">
      <c r="A224" s="5"/>
      <c r="B224" s="5"/>
      <c r="C224" s="5"/>
      <c r="D224" s="5"/>
      <c r="E224" s="5"/>
      <c r="F224" s="5"/>
      <c r="G224" s="85"/>
      <c r="H224" s="107"/>
      <c r="I224" s="107"/>
      <c r="J224" s="107"/>
      <c r="K224" s="5"/>
    </row>
    <row r="225" spans="1:11" ht="15" customHeight="1">
      <c r="A225" s="5"/>
      <c r="B225" s="5"/>
      <c r="C225" s="5"/>
      <c r="D225" s="5"/>
      <c r="E225" s="5"/>
      <c r="F225" s="5"/>
      <c r="G225" s="85"/>
      <c r="H225" s="107"/>
      <c r="I225" s="107"/>
      <c r="J225" s="107"/>
      <c r="K225" s="5"/>
    </row>
    <row r="226" spans="1:11" ht="15" customHeight="1">
      <c r="A226" s="5"/>
      <c r="B226" s="5"/>
      <c r="C226" s="5"/>
      <c r="D226" s="5"/>
      <c r="E226" s="5"/>
      <c r="F226" s="5"/>
      <c r="G226" s="85"/>
      <c r="H226" s="107"/>
      <c r="I226" s="107"/>
      <c r="J226" s="107"/>
      <c r="K226" s="5"/>
    </row>
    <row r="227" spans="1:11" ht="15" customHeight="1">
      <c r="A227" s="5"/>
      <c r="B227" s="5"/>
      <c r="C227" s="5"/>
      <c r="D227" s="5"/>
      <c r="E227" s="5"/>
      <c r="F227" s="5"/>
      <c r="G227" s="85"/>
      <c r="H227" s="107"/>
      <c r="I227" s="107"/>
      <c r="J227" s="107"/>
      <c r="K227" s="5"/>
    </row>
    <row r="228" spans="1:11" ht="15" customHeight="1">
      <c r="A228" s="5"/>
      <c r="B228" s="5"/>
      <c r="C228" s="5"/>
      <c r="D228" s="5"/>
      <c r="E228" s="5"/>
      <c r="F228" s="5"/>
      <c r="G228" s="85"/>
      <c r="H228" s="107"/>
      <c r="I228" s="107"/>
      <c r="J228" s="107"/>
      <c r="K228" s="5"/>
    </row>
    <row r="229" spans="1:11" ht="15" customHeight="1">
      <c r="A229" s="5"/>
      <c r="B229" s="5"/>
      <c r="C229" s="5"/>
      <c r="D229" s="5"/>
      <c r="E229" s="5"/>
      <c r="F229" s="5"/>
      <c r="G229" s="85"/>
      <c r="H229" s="107"/>
      <c r="I229" s="107"/>
      <c r="J229" s="107"/>
      <c r="K229" s="5"/>
    </row>
    <row r="230" spans="1:11" ht="15" customHeight="1">
      <c r="A230" s="5"/>
      <c r="B230" s="5"/>
      <c r="C230" s="5"/>
      <c r="D230" s="5"/>
      <c r="E230" s="5"/>
      <c r="F230" s="5"/>
      <c r="G230" s="85"/>
      <c r="H230" s="107"/>
      <c r="I230" s="107"/>
      <c r="J230" s="107"/>
      <c r="K230" s="5"/>
    </row>
    <row r="231" spans="1:11" ht="15" customHeight="1">
      <c r="A231" s="5"/>
      <c r="B231" s="5"/>
      <c r="C231" s="5"/>
      <c r="D231" s="5"/>
      <c r="E231" s="5"/>
      <c r="F231" s="5"/>
      <c r="G231" s="85"/>
      <c r="H231" s="107"/>
      <c r="I231" s="107"/>
      <c r="J231" s="107"/>
      <c r="K231" s="5"/>
    </row>
    <row r="232" spans="1:11" ht="15" customHeight="1">
      <c r="A232" s="5"/>
      <c r="B232" s="5"/>
      <c r="C232" s="5"/>
      <c r="D232" s="5"/>
      <c r="E232" s="5"/>
      <c r="F232" s="5"/>
      <c r="G232" s="85"/>
      <c r="H232" s="107"/>
      <c r="I232" s="107"/>
      <c r="J232" s="107"/>
      <c r="K232" s="5"/>
    </row>
    <row r="233" spans="1:11" ht="15" customHeight="1">
      <c r="A233" s="5"/>
      <c r="B233" s="5"/>
      <c r="C233" s="5"/>
      <c r="D233" s="5"/>
      <c r="E233" s="5"/>
      <c r="F233" s="5"/>
      <c r="G233" s="85"/>
      <c r="H233" s="107"/>
      <c r="I233" s="107"/>
      <c r="J233" s="107"/>
      <c r="K233" s="5"/>
    </row>
    <row r="234" spans="1:11" ht="15" customHeight="1">
      <c r="A234" s="5"/>
      <c r="B234" s="5"/>
      <c r="C234" s="5"/>
      <c r="D234" s="5"/>
      <c r="E234" s="5"/>
      <c r="F234" s="5"/>
      <c r="G234" s="85"/>
      <c r="H234" s="107"/>
      <c r="I234" s="107"/>
      <c r="J234" s="107"/>
      <c r="K234" s="5"/>
    </row>
    <row r="235" spans="1:11" ht="15" customHeight="1">
      <c r="A235" s="5"/>
      <c r="B235" s="5"/>
      <c r="C235" s="5"/>
      <c r="D235" s="5"/>
      <c r="E235" s="5"/>
      <c r="F235" s="5"/>
      <c r="G235" s="85"/>
      <c r="H235" s="107"/>
      <c r="I235" s="107"/>
      <c r="J235" s="107"/>
      <c r="K235" s="5"/>
    </row>
    <row r="236" spans="1:11" ht="15" customHeight="1">
      <c r="A236" s="5"/>
      <c r="B236" s="5"/>
      <c r="C236" s="5"/>
      <c r="D236" s="5"/>
      <c r="E236" s="5"/>
      <c r="F236" s="5"/>
      <c r="G236" s="85"/>
      <c r="H236" s="107"/>
      <c r="I236" s="107"/>
      <c r="J236" s="107"/>
      <c r="K236" s="5"/>
    </row>
    <row r="237" spans="1:11" ht="15" customHeight="1">
      <c r="A237" s="5"/>
      <c r="B237" s="5"/>
      <c r="C237" s="5"/>
      <c r="D237" s="5"/>
      <c r="E237" s="5"/>
      <c r="F237" s="5"/>
      <c r="G237" s="85"/>
      <c r="H237" s="107"/>
      <c r="I237" s="107"/>
      <c r="J237" s="107"/>
      <c r="K237" s="5"/>
    </row>
    <row r="238" spans="1:11" ht="15" customHeight="1">
      <c r="A238" s="5"/>
      <c r="B238" s="5"/>
      <c r="C238" s="5"/>
      <c r="D238" s="5"/>
      <c r="E238" s="5"/>
      <c r="F238" s="5"/>
      <c r="G238" s="85"/>
      <c r="H238" s="107"/>
      <c r="I238" s="107"/>
      <c r="J238" s="107"/>
      <c r="K238" s="5"/>
    </row>
    <row r="239" spans="1:11" ht="15" customHeight="1">
      <c r="A239" s="5"/>
      <c r="B239" s="5"/>
      <c r="C239" s="5"/>
      <c r="D239" s="5"/>
      <c r="E239" s="5"/>
      <c r="F239" s="5"/>
      <c r="G239" s="85"/>
      <c r="H239" s="107"/>
      <c r="I239" s="107"/>
      <c r="J239" s="107"/>
      <c r="K239" s="5"/>
    </row>
    <row r="240" spans="1:11" ht="15" customHeight="1">
      <c r="A240" s="5"/>
      <c r="B240" s="5"/>
      <c r="C240" s="5"/>
      <c r="D240" s="5"/>
      <c r="E240" s="5"/>
      <c r="F240" s="5"/>
      <c r="G240" s="85"/>
      <c r="H240" s="107"/>
      <c r="I240" s="107"/>
      <c r="J240" s="107"/>
      <c r="K240" s="5"/>
    </row>
    <row r="241" spans="1:11" ht="15" customHeight="1">
      <c r="A241" s="5"/>
      <c r="B241" s="5"/>
      <c r="C241" s="5"/>
      <c r="D241" s="5"/>
      <c r="E241" s="5"/>
      <c r="F241" s="5"/>
      <c r="G241" s="85"/>
      <c r="H241" s="107"/>
      <c r="I241" s="107"/>
      <c r="J241" s="107"/>
      <c r="K241" s="5"/>
    </row>
    <row r="242" spans="1:11" ht="15" customHeight="1">
      <c r="A242" s="5"/>
      <c r="B242" s="5"/>
      <c r="C242" s="5"/>
      <c r="D242" s="5"/>
      <c r="E242" s="5"/>
      <c r="F242" s="5"/>
      <c r="G242" s="85"/>
      <c r="H242" s="107"/>
      <c r="I242" s="107"/>
      <c r="J242" s="107"/>
      <c r="K242" s="5"/>
    </row>
    <row r="243" spans="1:11" ht="15" customHeight="1">
      <c r="A243" s="5"/>
      <c r="B243" s="5"/>
      <c r="C243" s="5"/>
      <c r="D243" s="5"/>
      <c r="E243" s="5"/>
      <c r="F243" s="5"/>
      <c r="G243" s="85"/>
      <c r="H243" s="107"/>
      <c r="I243" s="107"/>
      <c r="J243" s="107"/>
      <c r="K243" s="5"/>
    </row>
    <row r="244" spans="1:11" ht="15" customHeight="1">
      <c r="A244" s="5"/>
      <c r="B244" s="5"/>
      <c r="C244" s="5"/>
      <c r="D244" s="5"/>
      <c r="E244" s="5"/>
      <c r="F244" s="5"/>
      <c r="G244" s="85"/>
      <c r="H244" s="107"/>
      <c r="I244" s="107"/>
      <c r="J244" s="107"/>
      <c r="K244" s="5"/>
    </row>
    <row r="245" spans="1:11" ht="15" customHeight="1">
      <c r="A245" s="5"/>
      <c r="B245" s="5"/>
      <c r="C245" s="5"/>
      <c r="D245" s="5"/>
      <c r="E245" s="5"/>
      <c r="F245" s="5"/>
      <c r="G245" s="85"/>
      <c r="H245" s="107"/>
      <c r="I245" s="107"/>
      <c r="J245" s="107"/>
      <c r="K245" s="5"/>
    </row>
    <row r="246" spans="1:11" ht="15" customHeight="1">
      <c r="A246" s="5"/>
      <c r="B246" s="5"/>
      <c r="C246" s="5"/>
      <c r="D246" s="5"/>
      <c r="E246" s="5"/>
      <c r="F246" s="5"/>
      <c r="G246" s="85"/>
      <c r="H246" s="107"/>
      <c r="I246" s="107"/>
      <c r="J246" s="107"/>
      <c r="K246" s="5"/>
    </row>
    <row r="247" spans="1:11" ht="15" customHeight="1">
      <c r="A247" s="5"/>
      <c r="B247" s="5"/>
      <c r="C247" s="5"/>
      <c r="D247" s="5"/>
      <c r="E247" s="5"/>
      <c r="F247" s="5"/>
      <c r="G247" s="85"/>
      <c r="H247" s="107"/>
      <c r="I247" s="107"/>
      <c r="J247" s="107"/>
      <c r="K247" s="5"/>
    </row>
    <row r="248" spans="1:11" ht="15" customHeight="1">
      <c r="A248" s="5"/>
      <c r="B248" s="5"/>
      <c r="C248" s="5"/>
      <c r="D248" s="5"/>
      <c r="E248" s="5"/>
      <c r="F248" s="5"/>
      <c r="G248" s="85"/>
      <c r="H248" s="107"/>
      <c r="I248" s="107"/>
      <c r="J248" s="107"/>
      <c r="K248" s="5"/>
    </row>
    <row r="249" spans="1:11" ht="15" customHeight="1">
      <c r="A249" s="5"/>
      <c r="B249" s="5"/>
      <c r="C249" s="5"/>
      <c r="D249" s="5"/>
      <c r="E249" s="5"/>
      <c r="F249" s="5"/>
      <c r="G249" s="85"/>
      <c r="H249" s="107"/>
      <c r="I249" s="107"/>
      <c r="J249" s="107"/>
      <c r="K249" s="5"/>
    </row>
    <row r="250" spans="1:11" ht="15" customHeight="1">
      <c r="A250" s="5"/>
      <c r="B250" s="5"/>
      <c r="C250" s="5"/>
      <c r="D250" s="5"/>
      <c r="E250" s="5"/>
      <c r="F250" s="5"/>
      <c r="G250" s="85"/>
      <c r="H250" s="107"/>
      <c r="I250" s="107"/>
      <c r="J250" s="107"/>
      <c r="K250" s="5"/>
    </row>
    <row r="251" spans="1:11" ht="15" customHeight="1">
      <c r="A251" s="5"/>
      <c r="B251" s="5"/>
      <c r="C251" s="5"/>
      <c r="D251" s="5"/>
      <c r="E251" s="5"/>
      <c r="F251" s="5"/>
      <c r="G251" s="85"/>
      <c r="H251" s="107"/>
      <c r="I251" s="107"/>
      <c r="J251" s="107"/>
      <c r="K251" s="5"/>
    </row>
    <row r="252" spans="1:11" ht="15" customHeight="1">
      <c r="A252" s="5"/>
      <c r="B252" s="5"/>
      <c r="C252" s="5"/>
      <c r="D252" s="5"/>
      <c r="E252" s="5"/>
      <c r="F252" s="5"/>
      <c r="G252" s="85"/>
      <c r="H252" s="107"/>
      <c r="I252" s="107"/>
      <c r="J252" s="107"/>
      <c r="K252" s="5"/>
    </row>
    <row r="253" spans="1:11" ht="15" customHeight="1">
      <c r="A253" s="5"/>
      <c r="B253" s="5"/>
      <c r="C253" s="5"/>
      <c r="D253" s="5"/>
      <c r="E253" s="5"/>
      <c r="F253" s="5"/>
      <c r="G253" s="85"/>
      <c r="H253" s="107"/>
      <c r="I253" s="107"/>
      <c r="J253" s="107"/>
      <c r="K253" s="5"/>
    </row>
    <row r="254" spans="1:11" ht="15" customHeight="1">
      <c r="A254" s="5"/>
      <c r="B254" s="5"/>
      <c r="C254" s="5"/>
      <c r="D254" s="5"/>
      <c r="E254" s="5"/>
      <c r="F254" s="5"/>
      <c r="G254" s="85"/>
      <c r="H254" s="107"/>
      <c r="I254" s="107"/>
      <c r="J254" s="107"/>
      <c r="K254" s="5"/>
    </row>
    <row r="255" spans="1:11" ht="15" customHeight="1">
      <c r="A255" s="5"/>
      <c r="B255" s="5"/>
      <c r="C255" s="5"/>
      <c r="D255" s="5"/>
      <c r="E255" s="5"/>
      <c r="F255" s="5"/>
      <c r="G255" s="85"/>
      <c r="H255" s="107"/>
      <c r="I255" s="107"/>
      <c r="J255" s="107"/>
      <c r="K255" s="5"/>
    </row>
    <row r="256" spans="1:11" ht="15" customHeight="1">
      <c r="A256" s="5"/>
      <c r="B256" s="5"/>
      <c r="C256" s="5"/>
      <c r="D256" s="5"/>
      <c r="E256" s="5"/>
      <c r="F256" s="5"/>
      <c r="G256" s="85"/>
      <c r="H256" s="107"/>
      <c r="I256" s="107"/>
      <c r="J256" s="107"/>
      <c r="K256" s="5"/>
    </row>
    <row r="257" spans="1:11" ht="15" customHeight="1">
      <c r="A257" s="5"/>
      <c r="B257" s="5"/>
      <c r="C257" s="5"/>
      <c r="D257" s="5"/>
      <c r="E257" s="5"/>
      <c r="F257" s="5"/>
      <c r="G257" s="85"/>
      <c r="H257" s="107"/>
      <c r="I257" s="107"/>
      <c r="J257" s="107"/>
      <c r="K257" s="5"/>
    </row>
    <row r="258" spans="1:11" ht="15" customHeight="1">
      <c r="A258" s="5"/>
      <c r="B258" s="5"/>
      <c r="C258" s="5"/>
      <c r="D258" s="5"/>
      <c r="E258" s="5"/>
      <c r="F258" s="5"/>
      <c r="G258" s="85"/>
      <c r="H258" s="107"/>
      <c r="I258" s="107"/>
      <c r="J258" s="107"/>
      <c r="K258" s="5"/>
    </row>
    <row r="259" spans="1:11" ht="15" customHeight="1">
      <c r="A259" s="5"/>
      <c r="B259" s="5"/>
      <c r="C259" s="5"/>
      <c r="D259" s="5"/>
      <c r="E259" s="5"/>
      <c r="F259" s="5"/>
      <c r="G259" s="85"/>
      <c r="H259" s="107"/>
      <c r="I259" s="107"/>
      <c r="J259" s="107"/>
      <c r="K259" s="5"/>
    </row>
    <row r="260" spans="1:11" ht="15" customHeight="1">
      <c r="A260" s="5"/>
      <c r="B260" s="5"/>
      <c r="C260" s="5"/>
      <c r="D260" s="5"/>
      <c r="E260" s="5"/>
      <c r="F260" s="5"/>
      <c r="G260" s="85"/>
      <c r="H260" s="107"/>
      <c r="I260" s="107"/>
      <c r="J260" s="107"/>
      <c r="K260" s="5"/>
    </row>
    <row r="261" spans="1:11" ht="15" customHeight="1">
      <c r="A261" s="5"/>
      <c r="B261" s="5"/>
      <c r="C261" s="5"/>
      <c r="D261" s="5"/>
      <c r="E261" s="5"/>
      <c r="F261" s="5"/>
      <c r="G261" s="85"/>
      <c r="H261" s="107"/>
      <c r="I261" s="107"/>
      <c r="J261" s="107"/>
      <c r="K261" s="5"/>
    </row>
    <row r="262" spans="1:11" ht="15" customHeight="1">
      <c r="A262" s="5"/>
      <c r="B262" s="5"/>
      <c r="C262" s="5"/>
      <c r="D262" s="5"/>
      <c r="E262" s="5"/>
      <c r="F262" s="5"/>
      <c r="G262" s="85"/>
      <c r="H262" s="107"/>
      <c r="I262" s="107"/>
      <c r="J262" s="107"/>
      <c r="K262" s="5"/>
    </row>
    <row r="263" spans="1:11" ht="15" customHeight="1">
      <c r="A263" s="5"/>
      <c r="B263" s="5"/>
      <c r="C263" s="5"/>
      <c r="D263" s="5"/>
      <c r="E263" s="5"/>
      <c r="F263" s="5"/>
      <c r="G263" s="85"/>
      <c r="H263" s="107"/>
      <c r="I263" s="107"/>
      <c r="J263" s="107"/>
      <c r="K263" s="5"/>
    </row>
    <row r="264" spans="1:11" ht="15" customHeight="1">
      <c r="A264" s="5"/>
      <c r="B264" s="5"/>
      <c r="C264" s="5"/>
      <c r="D264" s="5"/>
      <c r="E264" s="5"/>
      <c r="F264" s="5"/>
      <c r="G264" s="85"/>
      <c r="H264" s="107"/>
      <c r="I264" s="107"/>
      <c r="J264" s="107"/>
      <c r="K264" s="5"/>
    </row>
    <row r="265" spans="1:11" ht="15" customHeight="1">
      <c r="A265" s="5"/>
      <c r="B265" s="5"/>
      <c r="C265" s="5"/>
      <c r="D265" s="5"/>
      <c r="E265" s="5"/>
      <c r="F265" s="5"/>
      <c r="G265" s="85"/>
      <c r="H265" s="107"/>
      <c r="I265" s="107"/>
      <c r="J265" s="107"/>
      <c r="K265" s="5"/>
    </row>
    <row r="266" spans="1:11" ht="15" customHeight="1">
      <c r="A266" s="5"/>
      <c r="B266" s="5"/>
      <c r="C266" s="5"/>
      <c r="D266" s="5"/>
      <c r="E266" s="5"/>
      <c r="F266" s="5"/>
      <c r="G266" s="85"/>
      <c r="H266" s="107"/>
      <c r="I266" s="107"/>
      <c r="J266" s="107"/>
      <c r="K266" s="5"/>
    </row>
    <row r="267" spans="1:11" ht="15" customHeight="1">
      <c r="A267" s="5"/>
      <c r="B267" s="5"/>
      <c r="C267" s="5"/>
      <c r="D267" s="5"/>
      <c r="E267" s="5"/>
      <c r="F267" s="5"/>
      <c r="G267" s="85"/>
      <c r="H267" s="107"/>
      <c r="I267" s="107"/>
      <c r="J267" s="107"/>
      <c r="K267" s="5"/>
    </row>
    <row r="268" spans="1:11" ht="15" customHeight="1">
      <c r="A268" s="5"/>
      <c r="B268" s="5"/>
      <c r="C268" s="5"/>
      <c r="D268" s="5"/>
      <c r="E268" s="5"/>
      <c r="F268" s="5"/>
      <c r="G268" s="85"/>
      <c r="H268" s="107"/>
      <c r="I268" s="107"/>
      <c r="J268" s="107"/>
      <c r="K268" s="5"/>
    </row>
    <row r="269" spans="1:11" ht="15" customHeight="1">
      <c r="A269" s="5"/>
      <c r="B269" s="5"/>
      <c r="C269" s="5"/>
      <c r="D269" s="5"/>
      <c r="E269" s="5"/>
      <c r="F269" s="5"/>
      <c r="G269" s="85"/>
      <c r="H269" s="107"/>
      <c r="I269" s="107"/>
      <c r="J269" s="107"/>
      <c r="K269" s="5"/>
    </row>
    <row r="270" spans="1:11" ht="15" customHeight="1">
      <c r="A270" s="5"/>
      <c r="B270" s="5"/>
      <c r="C270" s="5"/>
      <c r="D270" s="5"/>
      <c r="E270" s="5"/>
      <c r="F270" s="5"/>
      <c r="G270" s="85"/>
      <c r="H270" s="107"/>
      <c r="I270" s="107"/>
      <c r="J270" s="107"/>
      <c r="K270" s="5"/>
    </row>
    <row r="271" spans="1:11" ht="15" customHeight="1">
      <c r="A271" s="5"/>
      <c r="B271" s="5"/>
      <c r="C271" s="5"/>
      <c r="D271" s="5"/>
      <c r="E271" s="5"/>
      <c r="F271" s="5"/>
      <c r="G271" s="85"/>
      <c r="H271" s="107"/>
      <c r="I271" s="107"/>
      <c r="J271" s="107"/>
      <c r="K271" s="5"/>
    </row>
    <row r="272" spans="1:11" ht="15" customHeight="1">
      <c r="A272" s="5"/>
      <c r="B272" s="5"/>
      <c r="C272" s="5"/>
      <c r="D272" s="5"/>
      <c r="E272" s="5"/>
      <c r="F272" s="5"/>
      <c r="G272" s="85"/>
      <c r="H272" s="107"/>
      <c r="I272" s="107"/>
      <c r="J272" s="107"/>
      <c r="K272" s="5"/>
    </row>
    <row r="273" spans="1:11" ht="15" customHeight="1">
      <c r="A273" s="5"/>
      <c r="B273" s="5"/>
      <c r="C273" s="5"/>
      <c r="D273" s="5"/>
      <c r="E273" s="5"/>
      <c r="F273" s="5"/>
      <c r="G273" s="85"/>
      <c r="H273" s="107"/>
      <c r="I273" s="107"/>
      <c r="J273" s="107"/>
      <c r="K273" s="5"/>
    </row>
    <row r="274" spans="1:11" ht="15" customHeight="1">
      <c r="A274" s="5"/>
      <c r="B274" s="5"/>
      <c r="C274" s="5"/>
      <c r="D274" s="5"/>
      <c r="E274" s="5"/>
      <c r="F274" s="5"/>
      <c r="G274" s="85"/>
      <c r="H274" s="107"/>
      <c r="I274" s="107"/>
      <c r="J274" s="107"/>
      <c r="K274" s="5"/>
    </row>
    <row r="275" spans="1:11" ht="15" customHeight="1">
      <c r="A275" s="5"/>
      <c r="B275" s="5"/>
      <c r="C275" s="5"/>
      <c r="D275" s="5"/>
      <c r="E275" s="5"/>
      <c r="F275" s="5"/>
      <c r="G275" s="85"/>
      <c r="H275" s="107"/>
      <c r="I275" s="107"/>
      <c r="J275" s="107"/>
      <c r="K275" s="5"/>
    </row>
    <row r="276" spans="1:11" ht="15" customHeight="1">
      <c r="A276" s="5"/>
      <c r="B276" s="5"/>
      <c r="C276" s="5"/>
      <c r="D276" s="5"/>
      <c r="E276" s="5"/>
      <c r="F276" s="5"/>
      <c r="G276" s="85"/>
      <c r="H276" s="107"/>
      <c r="I276" s="107"/>
      <c r="J276" s="107"/>
      <c r="K276" s="5"/>
    </row>
    <row r="277" spans="1:11" ht="15" customHeight="1">
      <c r="A277" s="5"/>
      <c r="B277" s="5"/>
      <c r="C277" s="5"/>
      <c r="D277" s="5"/>
      <c r="E277" s="5"/>
      <c r="F277" s="5"/>
      <c r="G277" s="85"/>
      <c r="H277" s="107"/>
      <c r="I277" s="107"/>
      <c r="J277" s="107"/>
      <c r="K277" s="5"/>
    </row>
    <row r="278" spans="1:11" ht="15" customHeight="1">
      <c r="A278" s="5"/>
      <c r="B278" s="5"/>
      <c r="C278" s="5"/>
      <c r="D278" s="5"/>
      <c r="E278" s="5"/>
      <c r="F278" s="5"/>
      <c r="G278" s="85"/>
      <c r="H278" s="107"/>
      <c r="I278" s="107"/>
      <c r="J278" s="107"/>
      <c r="K278" s="5"/>
    </row>
    <row r="279" spans="1:11" ht="15" customHeight="1">
      <c r="A279" s="5"/>
      <c r="B279" s="5"/>
      <c r="C279" s="5"/>
      <c r="D279" s="5"/>
      <c r="E279" s="5"/>
      <c r="F279" s="5"/>
      <c r="G279" s="85"/>
      <c r="H279" s="107"/>
      <c r="I279" s="107"/>
      <c r="J279" s="107"/>
      <c r="K279" s="5"/>
    </row>
    <row r="280" spans="1:11" ht="15" customHeight="1">
      <c r="A280" s="5"/>
      <c r="B280" s="5"/>
      <c r="C280" s="5"/>
      <c r="D280" s="5"/>
      <c r="E280" s="5"/>
      <c r="F280" s="5"/>
      <c r="G280" s="85"/>
      <c r="H280" s="107"/>
      <c r="I280" s="107"/>
      <c r="J280" s="107"/>
      <c r="K280" s="5"/>
    </row>
    <row r="281" spans="1:11" ht="15" customHeight="1">
      <c r="A281" s="5"/>
      <c r="B281" s="5"/>
      <c r="C281" s="5"/>
      <c r="D281" s="5"/>
      <c r="E281" s="5"/>
      <c r="F281" s="5"/>
      <c r="G281" s="85"/>
      <c r="H281" s="107"/>
      <c r="I281" s="107"/>
      <c r="J281" s="107"/>
      <c r="K281" s="5"/>
    </row>
    <row r="282" spans="1:11" ht="15" customHeight="1">
      <c r="A282" s="5"/>
      <c r="B282" s="5"/>
      <c r="C282" s="5"/>
      <c r="D282" s="5"/>
      <c r="E282" s="5"/>
      <c r="F282" s="5"/>
      <c r="G282" s="85"/>
      <c r="H282" s="107"/>
      <c r="I282" s="107"/>
      <c r="J282" s="107"/>
      <c r="K282" s="5"/>
    </row>
    <row r="283" spans="1:11" ht="15" customHeight="1">
      <c r="A283" s="5"/>
      <c r="B283" s="5"/>
      <c r="C283" s="5"/>
      <c r="D283" s="5"/>
      <c r="E283" s="5"/>
      <c r="F283" s="5"/>
      <c r="G283" s="85"/>
      <c r="H283" s="107"/>
      <c r="I283" s="107"/>
      <c r="J283" s="107"/>
      <c r="K283" s="5"/>
    </row>
    <row r="284" spans="1:11" ht="15" customHeight="1">
      <c r="A284" s="5"/>
      <c r="B284" s="5"/>
      <c r="C284" s="5"/>
      <c r="D284" s="5"/>
      <c r="E284" s="5"/>
      <c r="F284" s="5"/>
      <c r="G284" s="85"/>
      <c r="H284" s="107"/>
      <c r="I284" s="107"/>
      <c r="J284" s="107"/>
      <c r="K284" s="5"/>
    </row>
    <row r="285" spans="1:11" ht="15" customHeight="1">
      <c r="A285" s="5"/>
      <c r="B285" s="5"/>
      <c r="C285" s="5"/>
      <c r="D285" s="5"/>
      <c r="E285" s="5"/>
      <c r="F285" s="5"/>
      <c r="G285" s="85"/>
      <c r="H285" s="107"/>
      <c r="I285" s="107"/>
      <c r="J285" s="107"/>
      <c r="K285" s="5"/>
    </row>
    <row r="286" spans="1:11" ht="15" customHeight="1">
      <c r="A286" s="5"/>
      <c r="B286" s="5"/>
      <c r="C286" s="5"/>
      <c r="D286" s="5"/>
      <c r="E286" s="5"/>
      <c r="F286" s="5"/>
      <c r="G286" s="85"/>
      <c r="H286" s="107"/>
      <c r="I286" s="107"/>
      <c r="J286" s="107"/>
      <c r="K286" s="5"/>
    </row>
    <row r="287" spans="1:11" ht="15" customHeight="1">
      <c r="A287" s="5"/>
      <c r="B287" s="5"/>
      <c r="C287" s="5"/>
      <c r="D287" s="5"/>
      <c r="E287" s="5"/>
      <c r="F287" s="5"/>
      <c r="G287" s="85"/>
      <c r="H287" s="107"/>
      <c r="I287" s="107"/>
      <c r="J287" s="107"/>
      <c r="K287" s="5"/>
    </row>
    <row r="288" spans="1:11" ht="15" customHeight="1">
      <c r="A288" s="5"/>
      <c r="B288" s="5"/>
      <c r="C288" s="5"/>
      <c r="D288" s="5"/>
      <c r="E288" s="5"/>
      <c r="F288" s="5"/>
      <c r="G288" s="85"/>
      <c r="H288" s="107"/>
      <c r="I288" s="107"/>
      <c r="J288" s="107"/>
      <c r="K288" s="5"/>
    </row>
    <row r="289" spans="1:11" ht="15" customHeight="1">
      <c r="A289" s="5"/>
      <c r="B289" s="5"/>
      <c r="C289" s="5"/>
      <c r="D289" s="5"/>
      <c r="E289" s="5"/>
      <c r="F289" s="5"/>
      <c r="G289" s="85"/>
      <c r="H289" s="107"/>
      <c r="I289" s="107"/>
      <c r="J289" s="107"/>
      <c r="K289" s="5"/>
    </row>
    <row r="290" spans="1:11" ht="15" customHeight="1">
      <c r="A290" s="5"/>
      <c r="B290" s="5"/>
      <c r="C290" s="5"/>
      <c r="D290" s="5"/>
      <c r="E290" s="5"/>
      <c r="F290" s="5"/>
      <c r="G290" s="85"/>
      <c r="H290" s="107"/>
      <c r="I290" s="107"/>
      <c r="J290" s="107"/>
      <c r="K290" s="5"/>
    </row>
    <row r="291" spans="1:11" ht="15" customHeight="1">
      <c r="A291" s="5"/>
      <c r="B291" s="5"/>
      <c r="C291" s="5"/>
      <c r="D291" s="5"/>
      <c r="E291" s="5"/>
      <c r="F291" s="5"/>
      <c r="G291" s="85"/>
      <c r="H291" s="107"/>
      <c r="I291" s="107"/>
      <c r="J291" s="107"/>
      <c r="K291" s="5"/>
    </row>
    <row r="292" spans="1:11" ht="15" customHeight="1">
      <c r="A292" s="5"/>
      <c r="B292" s="5"/>
      <c r="C292" s="5"/>
      <c r="D292" s="5"/>
      <c r="E292" s="5"/>
      <c r="F292" s="5"/>
      <c r="G292" s="85"/>
      <c r="H292" s="107"/>
      <c r="I292" s="107"/>
      <c r="J292" s="107"/>
      <c r="K292" s="5"/>
    </row>
    <row r="293" spans="1:11" ht="15" customHeight="1">
      <c r="A293" s="5"/>
      <c r="B293" s="5"/>
      <c r="C293" s="5"/>
      <c r="D293" s="5"/>
      <c r="E293" s="5"/>
      <c r="F293" s="5"/>
      <c r="G293" s="85"/>
      <c r="H293" s="107"/>
      <c r="I293" s="107"/>
      <c r="J293" s="107"/>
      <c r="K293" s="5"/>
    </row>
    <row r="294" spans="1:11" ht="15" customHeight="1">
      <c r="A294" s="5"/>
      <c r="B294" s="5"/>
      <c r="C294" s="5"/>
      <c r="D294" s="5"/>
      <c r="E294" s="5"/>
      <c r="F294" s="5"/>
      <c r="G294" s="85"/>
      <c r="H294" s="107"/>
      <c r="I294" s="107"/>
      <c r="J294" s="107"/>
      <c r="K294" s="5"/>
    </row>
    <row r="295" spans="1:11" ht="15" customHeight="1">
      <c r="A295" s="5"/>
      <c r="B295" s="5"/>
      <c r="C295" s="5"/>
      <c r="D295" s="5"/>
      <c r="E295" s="5"/>
      <c r="F295" s="5"/>
      <c r="G295" s="85"/>
      <c r="H295" s="107"/>
      <c r="I295" s="107"/>
      <c r="J295" s="107"/>
      <c r="K295" s="5"/>
    </row>
    <row r="296" spans="1:11" ht="15" customHeight="1">
      <c r="A296" s="5"/>
      <c r="B296" s="5"/>
      <c r="C296" s="5"/>
      <c r="D296" s="5"/>
      <c r="E296" s="5"/>
      <c r="F296" s="5"/>
      <c r="G296" s="85"/>
      <c r="H296" s="107"/>
      <c r="I296" s="107"/>
      <c r="J296" s="107"/>
      <c r="K296" s="5"/>
    </row>
    <row r="297" spans="1:11" ht="15" customHeight="1">
      <c r="A297" s="5"/>
      <c r="B297" s="5"/>
      <c r="C297" s="5"/>
      <c r="D297" s="5"/>
      <c r="E297" s="5"/>
      <c r="F297" s="5"/>
      <c r="G297" s="85"/>
      <c r="H297" s="107"/>
      <c r="I297" s="107"/>
      <c r="J297" s="107"/>
      <c r="K297" s="5"/>
    </row>
    <row r="298" spans="1:11" ht="15" customHeight="1">
      <c r="A298" s="5"/>
      <c r="B298" s="5"/>
      <c r="C298" s="5"/>
      <c r="D298" s="5"/>
      <c r="E298" s="5"/>
      <c r="F298" s="5"/>
      <c r="G298" s="85"/>
      <c r="H298" s="107"/>
      <c r="I298" s="107"/>
      <c r="J298" s="107"/>
      <c r="K298" s="5"/>
    </row>
    <row r="299" spans="1:11" ht="15" customHeight="1">
      <c r="A299" s="5"/>
      <c r="B299" s="5"/>
      <c r="C299" s="5"/>
      <c r="D299" s="5"/>
      <c r="E299" s="5"/>
      <c r="F299" s="5"/>
      <c r="G299" s="85"/>
      <c r="H299" s="107"/>
      <c r="I299" s="107"/>
      <c r="J299" s="107"/>
      <c r="K299" s="5"/>
    </row>
    <row r="300" spans="1:11" ht="15" customHeight="1">
      <c r="A300" s="5"/>
      <c r="B300" s="5"/>
      <c r="C300" s="5"/>
      <c r="D300" s="5"/>
      <c r="E300" s="5"/>
      <c r="F300" s="5"/>
      <c r="G300" s="85"/>
      <c r="H300" s="107"/>
      <c r="I300" s="107"/>
      <c r="J300" s="107"/>
      <c r="K300" s="5"/>
    </row>
    <row r="301" spans="1:11" ht="15" customHeight="1">
      <c r="A301" s="5"/>
      <c r="B301" s="5"/>
      <c r="C301" s="5"/>
      <c r="D301" s="5"/>
      <c r="E301" s="5"/>
      <c r="F301" s="5"/>
      <c r="G301" s="85"/>
      <c r="H301" s="107"/>
      <c r="I301" s="107"/>
      <c r="J301" s="107"/>
      <c r="K301" s="5"/>
    </row>
    <row r="302" spans="1:11" ht="15" customHeight="1">
      <c r="A302" s="5"/>
      <c r="B302" s="5"/>
      <c r="C302" s="5"/>
      <c r="D302" s="5"/>
      <c r="E302" s="5"/>
      <c r="F302" s="5"/>
      <c r="G302" s="85"/>
      <c r="H302" s="107"/>
      <c r="I302" s="107"/>
      <c r="J302" s="107"/>
      <c r="K302" s="5"/>
    </row>
    <row r="303" spans="1:11" ht="15" customHeight="1">
      <c r="A303" s="5"/>
      <c r="B303" s="5"/>
      <c r="C303" s="5"/>
      <c r="D303" s="5"/>
      <c r="E303" s="5"/>
      <c r="F303" s="5"/>
      <c r="G303" s="85"/>
      <c r="H303" s="107"/>
      <c r="I303" s="107"/>
      <c r="J303" s="107"/>
      <c r="K303" s="5"/>
    </row>
    <row r="304" spans="1:11" ht="15" customHeight="1">
      <c r="A304" s="5"/>
      <c r="B304" s="5"/>
      <c r="C304" s="5"/>
      <c r="D304" s="5"/>
      <c r="E304" s="5"/>
      <c r="F304" s="5"/>
      <c r="G304" s="85"/>
      <c r="H304" s="107"/>
      <c r="I304" s="107"/>
      <c r="J304" s="107"/>
      <c r="K304" s="5"/>
    </row>
    <row r="305" spans="1:11" ht="15" customHeight="1">
      <c r="A305" s="5"/>
      <c r="B305" s="5"/>
      <c r="C305" s="5"/>
      <c r="D305" s="5"/>
      <c r="E305" s="5"/>
      <c r="F305" s="5"/>
      <c r="G305" s="85"/>
      <c r="H305" s="107"/>
      <c r="I305" s="107"/>
      <c r="J305" s="107"/>
      <c r="K305" s="5"/>
    </row>
    <row r="306" spans="1:11" ht="15" customHeight="1">
      <c r="A306" s="5"/>
      <c r="B306" s="5"/>
      <c r="C306" s="5"/>
      <c r="D306" s="5"/>
      <c r="E306" s="5"/>
      <c r="F306" s="5"/>
      <c r="G306" s="85"/>
      <c r="H306" s="107"/>
      <c r="I306" s="107"/>
      <c r="J306" s="107"/>
      <c r="K306" s="5"/>
    </row>
    <row r="307" spans="1:11" ht="15" customHeight="1">
      <c r="A307" s="5"/>
      <c r="B307" s="5"/>
      <c r="C307" s="5"/>
      <c r="D307" s="5"/>
      <c r="E307" s="5"/>
      <c r="F307" s="5"/>
      <c r="G307" s="85"/>
      <c r="H307" s="107"/>
      <c r="I307" s="107"/>
      <c r="J307" s="107"/>
      <c r="K307" s="5"/>
    </row>
    <row r="308" spans="1:11" ht="15" customHeight="1">
      <c r="A308" s="5"/>
      <c r="B308" s="5"/>
      <c r="C308" s="5"/>
      <c r="D308" s="5"/>
      <c r="E308" s="5"/>
      <c r="F308" s="5"/>
      <c r="G308" s="85"/>
      <c r="H308" s="107"/>
      <c r="I308" s="107"/>
      <c r="J308" s="107"/>
      <c r="K308" s="5"/>
    </row>
    <row r="309" spans="1:11" ht="15" customHeight="1">
      <c r="A309" s="5"/>
      <c r="B309" s="5"/>
      <c r="C309" s="5"/>
      <c r="D309" s="5"/>
      <c r="E309" s="5"/>
      <c r="F309" s="5"/>
      <c r="G309" s="85"/>
      <c r="H309" s="107"/>
      <c r="I309" s="107"/>
      <c r="J309" s="107"/>
      <c r="K309" s="5"/>
    </row>
    <row r="310" spans="1:11" ht="15" customHeight="1">
      <c r="A310" s="5"/>
      <c r="B310" s="5"/>
      <c r="C310" s="5"/>
      <c r="D310" s="5"/>
      <c r="E310" s="5"/>
      <c r="F310" s="5"/>
      <c r="G310" s="85"/>
      <c r="H310" s="107"/>
      <c r="I310" s="107"/>
      <c r="J310" s="107"/>
      <c r="K310" s="5"/>
    </row>
    <row r="311" spans="1:11" ht="15" customHeight="1">
      <c r="A311" s="5"/>
      <c r="B311" s="5"/>
      <c r="C311" s="5"/>
      <c r="D311" s="5"/>
      <c r="E311" s="5"/>
      <c r="F311" s="5"/>
      <c r="G311" s="85"/>
      <c r="H311" s="107"/>
      <c r="I311" s="107"/>
      <c r="J311" s="107"/>
      <c r="K311" s="5"/>
    </row>
    <row r="312" spans="1:11" ht="15" customHeight="1">
      <c r="A312" s="5"/>
      <c r="B312" s="5"/>
      <c r="C312" s="5"/>
      <c r="D312" s="5"/>
      <c r="E312" s="5"/>
      <c r="F312" s="5"/>
      <c r="G312" s="85"/>
      <c r="H312" s="107"/>
      <c r="I312" s="107"/>
      <c r="J312" s="107"/>
      <c r="K312" s="5"/>
    </row>
    <row r="313" spans="1:11" ht="15" customHeight="1">
      <c r="A313" s="5"/>
      <c r="B313" s="5"/>
      <c r="C313" s="5"/>
      <c r="D313" s="5"/>
      <c r="E313" s="5"/>
      <c r="F313" s="5"/>
      <c r="G313" s="85"/>
      <c r="H313" s="107"/>
      <c r="I313" s="107"/>
      <c r="J313" s="107"/>
      <c r="K313" s="5"/>
    </row>
    <row r="314" spans="1:11" ht="15" customHeight="1">
      <c r="A314" s="5"/>
      <c r="B314" s="5"/>
      <c r="C314" s="5"/>
      <c r="D314" s="5"/>
      <c r="E314" s="5"/>
      <c r="F314" s="5"/>
      <c r="G314" s="85"/>
      <c r="H314" s="107"/>
      <c r="I314" s="107"/>
      <c r="J314" s="107"/>
      <c r="K314" s="5"/>
    </row>
    <row r="315" spans="1:11" ht="14.25">
      <c r="A315" s="5"/>
      <c r="B315" s="5"/>
      <c r="C315" s="5"/>
      <c r="D315" s="5"/>
      <c r="E315" s="5"/>
      <c r="F315" s="5"/>
      <c r="G315" s="85"/>
      <c r="H315" s="107"/>
      <c r="I315" s="107"/>
      <c r="J315" s="107"/>
      <c r="K315" s="5"/>
    </row>
    <row r="316" spans="1:11" ht="14.25">
      <c r="A316" s="5"/>
      <c r="B316" s="5"/>
      <c r="C316" s="5"/>
      <c r="D316" s="5"/>
      <c r="E316" s="5"/>
      <c r="F316" s="5"/>
      <c r="G316" s="85"/>
      <c r="H316" s="107"/>
      <c r="I316" s="107"/>
      <c r="J316" s="107"/>
      <c r="K316" s="5"/>
    </row>
    <row r="317" spans="1:11" ht="14.25">
      <c r="A317" s="5"/>
      <c r="B317" s="5"/>
      <c r="C317" s="5"/>
      <c r="D317" s="5"/>
      <c r="E317" s="5"/>
      <c r="F317" s="5"/>
      <c r="G317" s="85"/>
      <c r="H317" s="107"/>
      <c r="I317" s="107"/>
      <c r="J317" s="107"/>
      <c r="K317" s="5"/>
    </row>
    <row r="318" spans="1:11" ht="14.25">
      <c r="A318" s="5"/>
      <c r="B318" s="5"/>
      <c r="C318" s="5"/>
      <c r="D318" s="5"/>
      <c r="E318" s="5"/>
      <c r="F318" s="5"/>
      <c r="G318" s="85"/>
      <c r="H318" s="107"/>
      <c r="I318" s="107"/>
      <c r="J318" s="107"/>
      <c r="K318" s="5"/>
    </row>
    <row r="319" spans="1:11" ht="14.25">
      <c r="A319" s="5"/>
      <c r="B319" s="5"/>
      <c r="C319" s="5"/>
      <c r="D319" s="5"/>
      <c r="E319" s="5"/>
      <c r="F319" s="5"/>
      <c r="G319" s="85"/>
      <c r="H319" s="107"/>
      <c r="I319" s="107"/>
      <c r="J319" s="107"/>
      <c r="K319" s="5"/>
    </row>
    <row r="320" spans="1:11" ht="14.25">
      <c r="A320" s="5"/>
      <c r="B320" s="5"/>
      <c r="C320" s="5"/>
      <c r="D320" s="5"/>
      <c r="E320" s="5"/>
      <c r="F320" s="5"/>
      <c r="G320" s="85"/>
      <c r="H320" s="107"/>
      <c r="I320" s="107"/>
      <c r="J320" s="107"/>
      <c r="K320" s="5"/>
    </row>
    <row r="321" spans="1:11" ht="14.25">
      <c r="A321" s="5"/>
      <c r="B321" s="5"/>
      <c r="C321" s="5"/>
      <c r="D321" s="5"/>
      <c r="E321" s="5"/>
      <c r="F321" s="5"/>
      <c r="G321" s="85"/>
      <c r="H321" s="107"/>
      <c r="I321" s="107"/>
      <c r="J321" s="107"/>
      <c r="K321" s="5"/>
    </row>
    <row r="322" spans="1:11" ht="14.25">
      <c r="A322" s="5"/>
      <c r="B322" s="5"/>
      <c r="C322" s="5"/>
      <c r="D322" s="5"/>
      <c r="E322" s="5"/>
      <c r="F322" s="5"/>
      <c r="G322" s="85"/>
      <c r="H322" s="107"/>
      <c r="I322" s="107"/>
      <c r="J322" s="107"/>
      <c r="K322" s="5"/>
    </row>
    <row r="323" spans="1:11" ht="14.25">
      <c r="A323" s="5"/>
      <c r="B323" s="5"/>
      <c r="C323" s="5"/>
      <c r="D323" s="5"/>
      <c r="E323" s="5"/>
      <c r="F323" s="5"/>
      <c r="G323" s="85"/>
      <c r="H323" s="107"/>
      <c r="I323" s="107"/>
      <c r="J323" s="107"/>
      <c r="K323" s="5"/>
    </row>
    <row r="324" spans="1:11" ht="14.25">
      <c r="A324" s="5"/>
      <c r="B324" s="5"/>
      <c r="C324" s="5"/>
      <c r="D324" s="5"/>
      <c r="E324" s="5"/>
      <c r="F324" s="5"/>
      <c r="G324" s="85"/>
      <c r="H324" s="107"/>
      <c r="I324" s="107"/>
      <c r="J324" s="107"/>
      <c r="K324" s="5"/>
    </row>
    <row r="325" spans="1:11" ht="14.25">
      <c r="A325" s="5"/>
      <c r="B325" s="5"/>
      <c r="C325" s="5"/>
      <c r="D325" s="5"/>
      <c r="E325" s="5"/>
      <c r="F325" s="5"/>
      <c r="G325" s="85"/>
      <c r="H325" s="107"/>
      <c r="I325" s="107"/>
      <c r="J325" s="107"/>
      <c r="K325" s="5"/>
    </row>
    <row r="326" spans="1:11" ht="14.25">
      <c r="A326" s="5"/>
      <c r="B326" s="5"/>
      <c r="C326" s="5"/>
      <c r="D326" s="5"/>
      <c r="E326" s="5"/>
      <c r="F326" s="5"/>
      <c r="G326" s="85"/>
      <c r="H326" s="107"/>
      <c r="I326" s="107"/>
      <c r="J326" s="107"/>
      <c r="K326" s="5"/>
    </row>
    <row r="327" spans="1:11" ht="14.25">
      <c r="A327" s="5"/>
      <c r="B327" s="5"/>
      <c r="C327" s="5"/>
      <c r="D327" s="5"/>
      <c r="E327" s="5"/>
      <c r="F327" s="5"/>
      <c r="G327" s="85"/>
      <c r="H327" s="107"/>
      <c r="I327" s="107"/>
      <c r="J327" s="107"/>
      <c r="K327" s="5"/>
    </row>
    <row r="328" spans="1:11" ht="14.25">
      <c r="A328" s="5"/>
      <c r="B328" s="5"/>
      <c r="C328" s="5"/>
      <c r="D328" s="5"/>
      <c r="E328" s="5"/>
      <c r="F328" s="5"/>
      <c r="G328" s="85"/>
      <c r="H328" s="107"/>
      <c r="I328" s="107"/>
      <c r="J328" s="107"/>
      <c r="K328" s="5"/>
    </row>
    <row r="329" spans="1:11" ht="14.25">
      <c r="A329" s="5"/>
      <c r="B329" s="5"/>
      <c r="C329" s="5"/>
      <c r="D329" s="5"/>
      <c r="E329" s="5"/>
      <c r="F329" s="5"/>
      <c r="G329" s="85"/>
      <c r="H329" s="107"/>
      <c r="I329" s="107"/>
      <c r="J329" s="107"/>
      <c r="K329" s="5"/>
    </row>
    <row r="330" spans="1:11" ht="14.25">
      <c r="A330" s="5"/>
      <c r="B330" s="5"/>
      <c r="C330" s="5"/>
      <c r="D330" s="5"/>
      <c r="E330" s="5"/>
      <c r="F330" s="5"/>
      <c r="G330" s="85"/>
      <c r="H330" s="107"/>
      <c r="I330" s="107"/>
      <c r="J330" s="107"/>
      <c r="K330" s="5"/>
    </row>
    <row r="331" spans="1:11" ht="14.25">
      <c r="A331" s="5"/>
      <c r="B331" s="5"/>
      <c r="C331" s="5"/>
      <c r="D331" s="5"/>
      <c r="E331" s="5"/>
      <c r="F331" s="5"/>
      <c r="G331" s="85"/>
      <c r="H331" s="107"/>
      <c r="I331" s="107"/>
      <c r="J331" s="107"/>
      <c r="K331" s="5"/>
    </row>
    <row r="332" spans="1:11" ht="14.25">
      <c r="A332" s="5"/>
      <c r="B332" s="5"/>
      <c r="C332" s="5"/>
      <c r="D332" s="5"/>
      <c r="E332" s="5"/>
      <c r="F332" s="5"/>
      <c r="G332" s="85"/>
      <c r="H332" s="107"/>
      <c r="I332" s="107"/>
      <c r="J332" s="107"/>
      <c r="K332" s="5"/>
    </row>
    <row r="333" spans="1:11" ht="14.25">
      <c r="A333" s="5"/>
      <c r="B333" s="5"/>
      <c r="C333" s="5"/>
      <c r="D333" s="5"/>
      <c r="E333" s="5"/>
      <c r="F333" s="5"/>
      <c r="G333" s="85"/>
      <c r="H333" s="107"/>
      <c r="I333" s="107"/>
      <c r="J333" s="107"/>
      <c r="K333" s="5"/>
    </row>
    <row r="334" spans="1:11" ht="14.25">
      <c r="A334" s="5"/>
      <c r="B334" s="5"/>
      <c r="C334" s="5"/>
      <c r="D334" s="5"/>
      <c r="E334" s="5"/>
      <c r="F334" s="5"/>
      <c r="G334" s="85"/>
      <c r="H334" s="107"/>
      <c r="I334" s="107"/>
      <c r="J334" s="107"/>
      <c r="K334" s="5"/>
    </row>
    <row r="335" spans="1:11" ht="14.25">
      <c r="A335" s="5"/>
      <c r="B335" s="5"/>
      <c r="C335" s="5"/>
      <c r="D335" s="5"/>
      <c r="E335" s="5"/>
      <c r="F335" s="5"/>
      <c r="G335" s="85"/>
      <c r="H335" s="107"/>
      <c r="I335" s="107"/>
      <c r="J335" s="107"/>
      <c r="K335" s="5"/>
    </row>
    <row r="336" spans="1:11" ht="14.25">
      <c r="A336" s="5"/>
      <c r="B336" s="5"/>
      <c r="C336" s="5"/>
      <c r="D336" s="5"/>
      <c r="E336" s="5"/>
      <c r="F336" s="5"/>
      <c r="G336" s="85"/>
      <c r="H336" s="107"/>
      <c r="I336" s="107"/>
      <c r="J336" s="107"/>
      <c r="K336" s="5"/>
    </row>
    <row r="337" spans="1:11" ht="14.25">
      <c r="A337" s="5"/>
      <c r="B337" s="5"/>
      <c r="C337" s="5"/>
      <c r="D337" s="5"/>
      <c r="E337" s="5"/>
      <c r="F337" s="5"/>
      <c r="G337" s="85"/>
      <c r="H337" s="107"/>
      <c r="I337" s="107"/>
      <c r="J337" s="107"/>
      <c r="K337" s="5"/>
    </row>
    <row r="338" spans="1:11" ht="14.25">
      <c r="A338" s="5"/>
      <c r="B338" s="5"/>
      <c r="C338" s="5"/>
      <c r="D338" s="5"/>
      <c r="E338" s="5"/>
      <c r="F338" s="5"/>
      <c r="G338" s="85"/>
      <c r="H338" s="107"/>
      <c r="I338" s="107"/>
      <c r="J338" s="107"/>
      <c r="K338" s="5"/>
    </row>
    <row r="339" spans="1:11" ht="14.25">
      <c r="A339" s="5"/>
      <c r="B339" s="5"/>
      <c r="C339" s="5"/>
      <c r="D339" s="5"/>
      <c r="E339" s="5"/>
      <c r="F339" s="5"/>
      <c r="G339" s="85"/>
      <c r="H339" s="107"/>
      <c r="I339" s="107"/>
      <c r="J339" s="107"/>
      <c r="K339" s="5"/>
    </row>
    <row r="340" spans="1:11" ht="14.25">
      <c r="A340" s="5"/>
      <c r="B340" s="5"/>
      <c r="C340" s="5"/>
      <c r="D340" s="5"/>
      <c r="E340" s="5"/>
      <c r="F340" s="5"/>
      <c r="G340" s="85"/>
      <c r="H340" s="107"/>
      <c r="I340" s="107"/>
      <c r="J340" s="107"/>
      <c r="K340" s="5"/>
    </row>
    <row r="341" spans="1:11" ht="14.25">
      <c r="A341" s="5"/>
      <c r="B341" s="5"/>
      <c r="C341" s="5"/>
      <c r="D341" s="5"/>
      <c r="E341" s="5"/>
      <c r="F341" s="5"/>
      <c r="G341" s="85"/>
      <c r="H341" s="107"/>
      <c r="I341" s="107"/>
      <c r="J341" s="107"/>
      <c r="K341" s="5"/>
    </row>
    <row r="342" spans="1:11" ht="14.25">
      <c r="A342" s="5"/>
      <c r="B342" s="5"/>
      <c r="C342" s="5"/>
      <c r="D342" s="5"/>
      <c r="E342" s="5"/>
      <c r="F342" s="5"/>
      <c r="G342" s="85"/>
      <c r="H342" s="107"/>
      <c r="I342" s="107"/>
      <c r="J342" s="107"/>
      <c r="K342" s="5"/>
    </row>
    <row r="343" spans="1:11" ht="14.25">
      <c r="A343" s="5"/>
      <c r="B343" s="5"/>
      <c r="C343" s="5"/>
      <c r="D343" s="5"/>
      <c r="E343" s="5"/>
      <c r="F343" s="5"/>
      <c r="G343" s="85"/>
      <c r="H343" s="107"/>
      <c r="I343" s="107"/>
      <c r="J343" s="107"/>
      <c r="K343" s="5"/>
    </row>
    <row r="344" spans="1:11" ht="14.25">
      <c r="A344" s="5"/>
      <c r="B344" s="5"/>
      <c r="C344" s="5"/>
      <c r="D344" s="5"/>
      <c r="E344" s="5"/>
      <c r="F344" s="5"/>
      <c r="G344" s="85"/>
      <c r="H344" s="107"/>
      <c r="I344" s="107"/>
      <c r="J344" s="107"/>
      <c r="K344" s="5"/>
    </row>
    <row r="345" spans="1:11" ht="14.25">
      <c r="A345" s="5"/>
      <c r="B345" s="5"/>
      <c r="C345" s="5"/>
      <c r="D345" s="5"/>
      <c r="E345" s="5"/>
      <c r="F345" s="5"/>
      <c r="G345" s="85"/>
      <c r="H345" s="107"/>
      <c r="I345" s="107"/>
      <c r="J345" s="107"/>
      <c r="K345" s="5"/>
    </row>
    <row r="346" spans="1:11" ht="14.25">
      <c r="A346" s="5"/>
      <c r="B346" s="5"/>
      <c r="C346" s="5"/>
      <c r="D346" s="5"/>
      <c r="E346" s="5"/>
      <c r="F346" s="5"/>
      <c r="G346" s="85"/>
      <c r="H346" s="107"/>
      <c r="I346" s="107"/>
      <c r="J346" s="107"/>
      <c r="K346" s="5"/>
    </row>
    <row r="347" spans="1:11" ht="14.25">
      <c r="A347" s="5"/>
      <c r="B347" s="5"/>
      <c r="C347" s="5"/>
      <c r="D347" s="5"/>
      <c r="E347" s="5"/>
      <c r="F347" s="5"/>
      <c r="G347" s="85"/>
      <c r="H347" s="107"/>
      <c r="I347" s="107"/>
      <c r="J347" s="107"/>
      <c r="K347" s="5"/>
    </row>
    <row r="348" spans="1:11" ht="14.25">
      <c r="A348" s="5"/>
      <c r="B348" s="5"/>
      <c r="C348" s="5"/>
      <c r="D348" s="5"/>
      <c r="E348" s="5"/>
      <c r="F348" s="5"/>
      <c r="G348" s="85"/>
      <c r="H348" s="107"/>
      <c r="I348" s="107"/>
      <c r="J348" s="107"/>
      <c r="K348" s="5"/>
    </row>
    <row r="349" spans="1:11" ht="14.25">
      <c r="A349" s="5"/>
      <c r="B349" s="5"/>
      <c r="C349" s="5"/>
      <c r="D349" s="5"/>
      <c r="E349" s="5"/>
      <c r="F349" s="5"/>
      <c r="G349" s="85"/>
      <c r="H349" s="107"/>
      <c r="I349" s="107"/>
      <c r="J349" s="107"/>
      <c r="K349" s="5"/>
    </row>
    <row r="350" spans="1:11" ht="14.25">
      <c r="A350" s="5"/>
      <c r="B350" s="5"/>
      <c r="C350" s="5"/>
      <c r="D350" s="5"/>
      <c r="E350" s="5"/>
      <c r="F350" s="5"/>
      <c r="G350" s="85"/>
      <c r="H350" s="107"/>
      <c r="I350" s="107"/>
      <c r="J350" s="107"/>
      <c r="K350" s="5"/>
    </row>
    <row r="351" spans="1:11" ht="14.25">
      <c r="A351" s="5"/>
      <c r="B351" s="5"/>
      <c r="C351" s="5"/>
      <c r="D351" s="5"/>
      <c r="E351" s="5"/>
      <c r="F351" s="5"/>
      <c r="G351" s="85"/>
      <c r="H351" s="107"/>
      <c r="I351" s="107"/>
      <c r="J351" s="107"/>
      <c r="K351" s="5"/>
    </row>
    <row r="352" spans="1:11" ht="14.25">
      <c r="A352" s="5"/>
      <c r="B352" s="5"/>
      <c r="C352" s="5"/>
      <c r="D352" s="5"/>
      <c r="E352" s="5"/>
      <c r="F352" s="5"/>
      <c r="G352" s="85"/>
      <c r="H352" s="107"/>
      <c r="I352" s="107"/>
      <c r="J352" s="107"/>
      <c r="K352" s="5"/>
    </row>
    <row r="353" spans="1:11" ht="14.25">
      <c r="A353" s="5"/>
      <c r="B353" s="5"/>
      <c r="C353" s="5"/>
      <c r="D353" s="5"/>
      <c r="E353" s="5"/>
      <c r="F353" s="5"/>
      <c r="G353" s="85"/>
      <c r="H353" s="107"/>
      <c r="I353" s="107"/>
      <c r="J353" s="107"/>
      <c r="K353" s="5"/>
    </row>
    <row r="354" spans="1:11" ht="14.25">
      <c r="A354" s="5"/>
      <c r="B354" s="5"/>
      <c r="C354" s="5"/>
      <c r="D354" s="5"/>
      <c r="E354" s="5"/>
      <c r="F354" s="5"/>
      <c r="G354" s="85"/>
      <c r="H354" s="107"/>
      <c r="I354" s="107"/>
      <c r="J354" s="107"/>
      <c r="K354" s="5"/>
    </row>
    <row r="355" spans="1:11" ht="14.25">
      <c r="A355" s="5"/>
      <c r="B355" s="5"/>
      <c r="C355" s="5"/>
      <c r="D355" s="5"/>
      <c r="E355" s="5"/>
      <c r="F355" s="5"/>
      <c r="G355" s="85"/>
      <c r="H355" s="107"/>
      <c r="I355" s="107"/>
      <c r="J355" s="107"/>
      <c r="K355" s="5"/>
    </row>
    <row r="356" spans="1:11" ht="14.25">
      <c r="A356" s="5"/>
      <c r="B356" s="5"/>
      <c r="C356" s="5"/>
      <c r="D356" s="5"/>
      <c r="E356" s="5"/>
      <c r="F356" s="5"/>
      <c r="G356" s="85"/>
      <c r="H356" s="107"/>
      <c r="I356" s="107"/>
      <c r="J356" s="107"/>
      <c r="K356" s="5"/>
    </row>
    <row r="357" spans="1:11" ht="14.25">
      <c r="A357" s="5"/>
      <c r="B357" s="5"/>
      <c r="C357" s="5"/>
      <c r="D357" s="5"/>
      <c r="E357" s="5"/>
      <c r="F357" s="5"/>
      <c r="G357" s="85"/>
      <c r="H357" s="107"/>
      <c r="I357" s="107"/>
      <c r="J357" s="107"/>
      <c r="K357" s="5"/>
    </row>
    <row r="358" spans="1:11" ht="14.25">
      <c r="A358" s="5"/>
      <c r="B358" s="5"/>
      <c r="C358" s="5"/>
      <c r="D358" s="5"/>
      <c r="E358" s="5"/>
      <c r="F358" s="5"/>
      <c r="G358" s="85"/>
      <c r="H358" s="107"/>
      <c r="I358" s="107"/>
      <c r="J358" s="107"/>
      <c r="K358" s="5"/>
    </row>
    <row r="359" spans="1:11" ht="14.25">
      <c r="A359" s="5"/>
      <c r="B359" s="5"/>
      <c r="C359" s="5"/>
      <c r="D359" s="5"/>
      <c r="E359" s="5"/>
      <c r="F359" s="5"/>
      <c r="G359" s="85"/>
      <c r="H359" s="107"/>
      <c r="I359" s="107"/>
      <c r="J359" s="107"/>
      <c r="K359" s="5"/>
    </row>
    <row r="360" spans="1:11" ht="14.25">
      <c r="A360" s="5"/>
      <c r="B360" s="5"/>
      <c r="C360" s="5"/>
      <c r="D360" s="5"/>
      <c r="E360" s="5"/>
      <c r="F360" s="5"/>
      <c r="G360" s="85"/>
      <c r="H360" s="107"/>
      <c r="I360" s="107"/>
      <c r="J360" s="107"/>
      <c r="K360" s="5"/>
    </row>
    <row r="361" spans="1:11" ht="14.25">
      <c r="A361" s="5"/>
      <c r="B361" s="5"/>
      <c r="C361" s="5"/>
      <c r="D361" s="5"/>
      <c r="E361" s="5"/>
      <c r="F361" s="5"/>
      <c r="G361" s="85"/>
      <c r="H361" s="107"/>
      <c r="I361" s="107"/>
      <c r="J361" s="107"/>
      <c r="K361" s="5"/>
    </row>
    <row r="362" spans="1:11" ht="14.25">
      <c r="A362" s="5"/>
      <c r="B362" s="5"/>
      <c r="C362" s="5"/>
      <c r="D362" s="5"/>
      <c r="E362" s="5"/>
      <c r="F362" s="5"/>
      <c r="G362" s="85"/>
      <c r="H362" s="107"/>
      <c r="I362" s="107"/>
      <c r="J362" s="107"/>
      <c r="K362" s="5"/>
    </row>
    <row r="363" spans="1:11" ht="14.25">
      <c r="A363" s="5"/>
      <c r="B363" s="5"/>
      <c r="C363" s="5"/>
      <c r="D363" s="5"/>
      <c r="E363" s="5"/>
      <c r="F363" s="5"/>
      <c r="G363" s="85"/>
      <c r="H363" s="107"/>
      <c r="I363" s="107"/>
      <c r="J363" s="107"/>
      <c r="K363" s="5"/>
    </row>
    <row r="364" spans="1:11" ht="14.25">
      <c r="A364" s="5"/>
      <c r="B364" s="5"/>
      <c r="C364" s="5"/>
      <c r="D364" s="5"/>
      <c r="E364" s="5"/>
      <c r="F364" s="5"/>
      <c r="G364" s="85"/>
      <c r="H364" s="107"/>
      <c r="I364" s="107"/>
      <c r="J364" s="107"/>
      <c r="K364" s="5"/>
    </row>
    <row r="365" spans="1:11" ht="14.25">
      <c r="A365" s="5"/>
      <c r="B365" s="5"/>
      <c r="C365" s="5"/>
      <c r="D365" s="5"/>
      <c r="E365" s="5"/>
      <c r="F365" s="5"/>
      <c r="G365" s="85"/>
      <c r="H365" s="107"/>
      <c r="I365" s="107"/>
      <c r="J365" s="107"/>
      <c r="K365" s="5"/>
    </row>
    <row r="366" spans="1:11" ht="14.25">
      <c r="A366" s="5"/>
      <c r="B366" s="5"/>
      <c r="C366" s="5"/>
      <c r="D366" s="5"/>
      <c r="E366" s="5"/>
      <c r="F366" s="5"/>
      <c r="G366" s="85"/>
      <c r="H366" s="107"/>
      <c r="I366" s="107"/>
      <c r="J366" s="107"/>
      <c r="K366" s="5"/>
    </row>
    <row r="367" spans="1:11" ht="14.25">
      <c r="A367" s="5"/>
      <c r="B367" s="5"/>
      <c r="C367" s="5"/>
      <c r="D367" s="5"/>
      <c r="E367" s="5"/>
      <c r="F367" s="5"/>
      <c r="G367" s="85"/>
      <c r="H367" s="107"/>
      <c r="I367" s="107"/>
      <c r="J367" s="107"/>
      <c r="K367" s="5"/>
    </row>
    <row r="368" spans="1:11" ht="14.25">
      <c r="A368" s="5"/>
      <c r="B368" s="5"/>
      <c r="C368" s="5"/>
      <c r="D368" s="5"/>
      <c r="E368" s="5"/>
      <c r="F368" s="5"/>
      <c r="G368" s="85"/>
      <c r="H368" s="107"/>
      <c r="I368" s="107"/>
      <c r="J368" s="107"/>
      <c r="K368" s="5"/>
    </row>
    <row r="369" spans="1:11" ht="14.25">
      <c r="A369" s="5"/>
      <c r="B369" s="5"/>
      <c r="C369" s="5"/>
      <c r="D369" s="5"/>
      <c r="E369" s="5"/>
      <c r="F369" s="5"/>
      <c r="G369" s="85"/>
      <c r="H369" s="107"/>
      <c r="I369" s="107"/>
      <c r="J369" s="107"/>
      <c r="K369" s="5"/>
    </row>
    <row r="370" spans="1:11" ht="14.25">
      <c r="A370" s="5"/>
      <c r="B370" s="5"/>
      <c r="C370" s="5"/>
      <c r="D370" s="5"/>
      <c r="E370" s="5"/>
      <c r="F370" s="5"/>
      <c r="G370" s="85"/>
      <c r="H370" s="107"/>
      <c r="I370" s="107"/>
      <c r="J370" s="107"/>
      <c r="K370" s="5"/>
    </row>
    <row r="371" spans="1:11" ht="14.25">
      <c r="A371" s="5"/>
      <c r="B371" s="5"/>
      <c r="C371" s="5"/>
      <c r="D371" s="5"/>
      <c r="E371" s="5"/>
      <c r="F371" s="5"/>
      <c r="G371" s="85"/>
      <c r="H371" s="107"/>
      <c r="I371" s="107"/>
      <c r="J371" s="107"/>
      <c r="K371" s="5"/>
    </row>
    <row r="372" spans="1:11" ht="14.25">
      <c r="A372" s="5"/>
      <c r="B372" s="5"/>
      <c r="C372" s="5"/>
      <c r="D372" s="5"/>
      <c r="E372" s="5"/>
      <c r="F372" s="5"/>
      <c r="G372" s="85"/>
      <c r="H372" s="107"/>
      <c r="I372" s="107"/>
      <c r="J372" s="107"/>
      <c r="K372" s="5"/>
    </row>
    <row r="373" spans="1:11" ht="14.25">
      <c r="A373" s="5"/>
      <c r="B373" s="5"/>
      <c r="C373" s="5"/>
      <c r="D373" s="5"/>
      <c r="E373" s="5"/>
      <c r="F373" s="5"/>
      <c r="G373" s="85"/>
      <c r="H373" s="107"/>
      <c r="I373" s="107"/>
      <c r="J373" s="107"/>
      <c r="K373" s="5"/>
    </row>
    <row r="374" spans="1:11" ht="14.25">
      <c r="A374" s="5"/>
      <c r="B374" s="5"/>
      <c r="C374" s="5"/>
      <c r="D374" s="5"/>
      <c r="E374" s="5"/>
      <c r="F374" s="5"/>
      <c r="G374" s="85"/>
      <c r="H374" s="107"/>
      <c r="I374" s="107"/>
      <c r="J374" s="107"/>
      <c r="K374" s="5"/>
    </row>
    <row r="375" spans="1:11" ht="14.25">
      <c r="A375" s="5"/>
      <c r="B375" s="5"/>
      <c r="C375" s="5"/>
      <c r="D375" s="5"/>
      <c r="E375" s="5"/>
      <c r="F375" s="5"/>
      <c r="G375" s="85"/>
      <c r="H375" s="107"/>
      <c r="I375" s="107"/>
      <c r="J375" s="107"/>
      <c r="K375" s="5"/>
    </row>
    <row r="376" spans="1:11" ht="14.25">
      <c r="A376" s="5"/>
      <c r="B376" s="5"/>
      <c r="C376" s="5"/>
      <c r="D376" s="5"/>
      <c r="E376" s="5"/>
      <c r="F376" s="5"/>
      <c r="G376" s="85"/>
      <c r="H376" s="107"/>
      <c r="I376" s="107"/>
      <c r="J376" s="107"/>
      <c r="K376" s="5"/>
    </row>
    <row r="377" spans="1:11" ht="14.25">
      <c r="A377" s="5"/>
      <c r="B377" s="5"/>
      <c r="C377" s="5"/>
      <c r="D377" s="5"/>
      <c r="E377" s="5"/>
      <c r="F377" s="5"/>
      <c r="G377" s="85"/>
      <c r="H377" s="107"/>
      <c r="I377" s="107"/>
      <c r="J377" s="107"/>
      <c r="K377" s="5"/>
    </row>
    <row r="378" spans="1:11" ht="14.25">
      <c r="A378" s="5"/>
      <c r="B378" s="5"/>
      <c r="C378" s="5"/>
      <c r="D378" s="5"/>
      <c r="E378" s="5"/>
      <c r="F378" s="5"/>
      <c r="G378" s="85"/>
      <c r="H378" s="107"/>
      <c r="I378" s="107"/>
      <c r="J378" s="107"/>
      <c r="K378" s="5"/>
    </row>
    <row r="379" spans="1:11" ht="14.25">
      <c r="A379" s="5"/>
      <c r="B379" s="5"/>
      <c r="C379" s="5"/>
      <c r="D379" s="5"/>
      <c r="E379" s="5"/>
      <c r="F379" s="5"/>
      <c r="G379" s="85"/>
      <c r="H379" s="107"/>
      <c r="I379" s="107"/>
      <c r="J379" s="107"/>
      <c r="K379" s="5"/>
    </row>
    <row r="380" spans="1:11" ht="14.25">
      <c r="A380" s="5"/>
      <c r="B380" s="5"/>
      <c r="C380" s="5"/>
      <c r="D380" s="5"/>
      <c r="E380" s="5"/>
      <c r="F380" s="5"/>
      <c r="G380" s="85"/>
      <c r="H380" s="107"/>
      <c r="I380" s="107"/>
      <c r="J380" s="107"/>
      <c r="K380" s="5"/>
    </row>
    <row r="381" spans="1:11" ht="14.25">
      <c r="A381" s="5"/>
      <c r="B381" s="5"/>
      <c r="C381" s="5"/>
      <c r="D381" s="5"/>
      <c r="E381" s="5"/>
      <c r="F381" s="5"/>
      <c r="G381" s="85"/>
      <c r="H381" s="107"/>
      <c r="I381" s="107"/>
      <c r="J381" s="107"/>
      <c r="K381" s="5"/>
    </row>
    <row r="382" spans="1:11" ht="14.25">
      <c r="A382" s="5"/>
      <c r="B382" s="5"/>
      <c r="C382" s="5"/>
      <c r="D382" s="5"/>
      <c r="E382" s="5"/>
      <c r="F382" s="5"/>
      <c r="G382" s="85"/>
      <c r="H382" s="107"/>
      <c r="I382" s="107"/>
      <c r="J382" s="107"/>
      <c r="K382" s="5"/>
    </row>
    <row r="383" spans="1:11" ht="14.25">
      <c r="A383" s="108"/>
      <c r="B383" s="108"/>
      <c r="C383" s="108"/>
      <c r="D383" s="108"/>
      <c r="E383" s="108"/>
      <c r="F383" s="108"/>
      <c r="G383" s="102"/>
      <c r="H383" s="107"/>
      <c r="I383" s="107"/>
      <c r="J383" s="107"/>
      <c r="K383" s="108"/>
    </row>
    <row r="384" spans="1:11" ht="14.25">
      <c r="A384" s="108"/>
      <c r="B384" s="108"/>
      <c r="C384" s="108"/>
      <c r="D384" s="108"/>
      <c r="E384" s="108"/>
      <c r="F384" s="108"/>
      <c r="G384" s="102"/>
      <c r="H384" s="107"/>
      <c r="I384" s="107"/>
      <c r="J384" s="107"/>
      <c r="K384" s="108"/>
    </row>
    <row r="385" spans="1:11" ht="14.25">
      <c r="A385" s="108"/>
      <c r="B385" s="108"/>
      <c r="C385" s="108"/>
      <c r="D385" s="108"/>
      <c r="E385" s="108"/>
      <c r="F385" s="108"/>
      <c r="G385" s="102"/>
      <c r="H385" s="107"/>
      <c r="I385" s="107"/>
      <c r="J385" s="107"/>
      <c r="K385" s="108"/>
    </row>
    <row r="386" spans="1:11" ht="14.25">
      <c r="A386" s="108"/>
      <c r="B386" s="108"/>
      <c r="C386" s="108"/>
      <c r="D386" s="108"/>
      <c r="E386" s="108"/>
      <c r="F386" s="108"/>
      <c r="G386" s="102"/>
      <c r="H386" s="107"/>
      <c r="I386" s="107"/>
      <c r="J386" s="107"/>
      <c r="K386" s="108"/>
    </row>
    <row r="387" spans="1:11" ht="14.25">
      <c r="A387" s="108"/>
      <c r="B387" s="108"/>
      <c r="C387" s="108"/>
      <c r="D387" s="108"/>
      <c r="E387" s="108"/>
      <c r="F387" s="108"/>
      <c r="G387" s="102"/>
      <c r="H387" s="107"/>
      <c r="I387" s="107"/>
      <c r="J387" s="107"/>
      <c r="K387" s="108"/>
    </row>
    <row r="388" spans="1:11" ht="14.25">
      <c r="A388" s="108"/>
      <c r="B388" s="108"/>
      <c r="C388" s="108"/>
      <c r="D388" s="108"/>
      <c r="E388" s="108"/>
      <c r="F388" s="108"/>
      <c r="G388" s="102"/>
      <c r="H388" s="107"/>
      <c r="I388" s="107"/>
      <c r="J388" s="107"/>
      <c r="K388" s="108"/>
    </row>
    <row r="389" spans="1:11" ht="14.25">
      <c r="A389" s="108"/>
      <c r="B389" s="108"/>
      <c r="C389" s="108"/>
      <c r="D389" s="108"/>
      <c r="E389" s="108"/>
      <c r="F389" s="108"/>
      <c r="G389" s="102"/>
      <c r="H389" s="107"/>
      <c r="I389" s="107"/>
      <c r="J389" s="107"/>
      <c r="K389" s="108"/>
    </row>
    <row r="390" spans="1:11" ht="14.25">
      <c r="A390" s="108"/>
      <c r="B390" s="108"/>
      <c r="C390" s="108"/>
      <c r="D390" s="108"/>
      <c r="E390" s="108"/>
      <c r="F390" s="108"/>
      <c r="G390" s="102"/>
      <c r="H390" s="107"/>
      <c r="I390" s="107"/>
      <c r="J390" s="107"/>
      <c r="K390" s="108"/>
    </row>
    <row r="391" spans="1:11" ht="14.25">
      <c r="A391" s="108"/>
      <c r="B391" s="108"/>
      <c r="C391" s="108"/>
      <c r="D391" s="108"/>
      <c r="E391" s="108"/>
      <c r="F391" s="108"/>
      <c r="G391" s="102"/>
      <c r="H391" s="107"/>
      <c r="I391" s="107"/>
      <c r="J391" s="107"/>
      <c r="K391" s="108"/>
    </row>
    <row r="392" spans="1:11" ht="14.25">
      <c r="A392" s="108"/>
      <c r="B392" s="108"/>
      <c r="C392" s="108"/>
      <c r="D392" s="108"/>
      <c r="E392" s="108"/>
      <c r="F392" s="108"/>
      <c r="G392" s="102"/>
      <c r="H392" s="107"/>
      <c r="I392" s="107"/>
      <c r="J392" s="107"/>
      <c r="K392" s="108"/>
    </row>
    <row r="393" spans="1:11" ht="14.25">
      <c r="A393" s="108"/>
      <c r="B393" s="108"/>
      <c r="C393" s="108"/>
      <c r="D393" s="108"/>
      <c r="E393" s="108"/>
      <c r="F393" s="108"/>
      <c r="G393" s="102"/>
      <c r="H393" s="107"/>
      <c r="I393" s="107"/>
      <c r="J393" s="107"/>
      <c r="K393" s="108"/>
    </row>
    <row r="394" spans="1:11" ht="14.25">
      <c r="A394" s="108"/>
      <c r="B394" s="108"/>
      <c r="C394" s="108"/>
      <c r="D394" s="108"/>
      <c r="E394" s="108"/>
      <c r="F394" s="108"/>
      <c r="G394" s="102"/>
      <c r="H394" s="107"/>
      <c r="I394" s="107"/>
      <c r="J394" s="107"/>
      <c r="K394" s="108"/>
    </row>
    <row r="395" spans="1:11" ht="14.25">
      <c r="A395" s="108"/>
      <c r="B395" s="108"/>
      <c r="C395" s="108"/>
      <c r="D395" s="108"/>
      <c r="E395" s="108"/>
      <c r="F395" s="108"/>
      <c r="G395" s="102"/>
      <c r="H395" s="107"/>
      <c r="I395" s="107"/>
      <c r="J395" s="107"/>
      <c r="K395" s="108"/>
    </row>
    <row r="396" spans="1:11" ht="14.25">
      <c r="A396" s="108"/>
      <c r="B396" s="108"/>
      <c r="C396" s="108"/>
      <c r="D396" s="108"/>
      <c r="E396" s="108"/>
      <c r="F396" s="108"/>
      <c r="G396" s="102"/>
      <c r="H396" s="107"/>
      <c r="I396" s="107"/>
      <c r="J396" s="107"/>
      <c r="K396" s="108"/>
    </row>
    <row r="397" spans="1:11" ht="14.25">
      <c r="A397" s="108"/>
      <c r="B397" s="108"/>
      <c r="C397" s="108"/>
      <c r="D397" s="108"/>
      <c r="E397" s="108"/>
      <c r="F397" s="108"/>
      <c r="G397" s="102"/>
      <c r="H397" s="107"/>
      <c r="I397" s="107"/>
      <c r="J397" s="107"/>
      <c r="K397" s="108"/>
    </row>
    <row r="398" spans="1:11" ht="14.25">
      <c r="A398" s="108"/>
      <c r="B398" s="108"/>
      <c r="C398" s="108"/>
      <c r="D398" s="108"/>
      <c r="E398" s="108"/>
      <c r="F398" s="108"/>
      <c r="G398" s="102"/>
      <c r="H398" s="107"/>
      <c r="I398" s="107"/>
      <c r="J398" s="107"/>
      <c r="K398" s="108"/>
    </row>
    <row r="399" spans="1:11" ht="14.25">
      <c r="A399" s="108"/>
      <c r="B399" s="108"/>
      <c r="C399" s="108"/>
      <c r="D399" s="108"/>
      <c r="E399" s="108"/>
      <c r="F399" s="108"/>
      <c r="G399" s="102"/>
      <c r="H399" s="107"/>
      <c r="I399" s="107"/>
      <c r="J399" s="107"/>
      <c r="K399" s="108"/>
    </row>
    <row r="400" spans="1:11" ht="14.25">
      <c r="A400" s="108"/>
      <c r="B400" s="108"/>
      <c r="C400" s="108"/>
      <c r="D400" s="108"/>
      <c r="E400" s="108"/>
      <c r="F400" s="108"/>
      <c r="G400" s="102"/>
      <c r="H400" s="107"/>
      <c r="I400" s="107"/>
      <c r="J400" s="107"/>
      <c r="K400" s="108"/>
    </row>
    <row r="401" spans="1:11" ht="14.25">
      <c r="A401" s="108"/>
      <c r="B401" s="108"/>
      <c r="C401" s="108"/>
      <c r="D401" s="108"/>
      <c r="E401" s="108"/>
      <c r="F401" s="108"/>
      <c r="G401" s="102"/>
      <c r="H401" s="107"/>
      <c r="I401" s="107"/>
      <c r="J401" s="107"/>
      <c r="K401" s="108"/>
    </row>
    <row r="402" spans="1:11" ht="14.25">
      <c r="A402" s="108"/>
      <c r="B402" s="108"/>
      <c r="C402" s="108"/>
      <c r="D402" s="108"/>
      <c r="E402" s="108"/>
      <c r="F402" s="108"/>
      <c r="G402" s="102"/>
      <c r="H402" s="107"/>
      <c r="I402" s="107"/>
      <c r="J402" s="107"/>
      <c r="K402" s="108"/>
    </row>
    <row r="403" spans="1:11" ht="14.25">
      <c r="A403" s="108"/>
      <c r="B403" s="108"/>
      <c r="C403" s="108"/>
      <c r="D403" s="108"/>
      <c r="E403" s="108"/>
      <c r="F403" s="108"/>
      <c r="G403" s="102"/>
      <c r="H403" s="107"/>
      <c r="I403" s="107"/>
      <c r="J403" s="107"/>
      <c r="K403" s="108"/>
    </row>
    <row r="404" spans="1:11" ht="14.25">
      <c r="A404" s="108"/>
      <c r="B404" s="108"/>
      <c r="C404" s="108"/>
      <c r="D404" s="108"/>
      <c r="E404" s="108"/>
      <c r="F404" s="108"/>
      <c r="G404" s="102"/>
      <c r="H404" s="107"/>
      <c r="I404" s="107"/>
      <c r="J404" s="107"/>
      <c r="K404" s="108"/>
    </row>
    <row r="405" spans="1:11" ht="14.25">
      <c r="A405" s="108"/>
      <c r="B405" s="108"/>
      <c r="C405" s="108"/>
      <c r="D405" s="108"/>
      <c r="E405" s="108"/>
      <c r="F405" s="108"/>
      <c r="G405" s="102"/>
      <c r="H405" s="107"/>
      <c r="I405" s="107"/>
      <c r="J405" s="107"/>
      <c r="K405" s="108"/>
    </row>
    <row r="406" spans="1:11" ht="14.25">
      <c r="A406" s="108"/>
      <c r="B406" s="108"/>
      <c r="C406" s="108"/>
      <c r="D406" s="108"/>
      <c r="E406" s="108"/>
      <c r="F406" s="108"/>
      <c r="G406" s="102"/>
      <c r="H406" s="107"/>
      <c r="I406" s="107"/>
      <c r="J406" s="107"/>
      <c r="K406" s="108"/>
    </row>
    <row r="407" spans="1:11" ht="14.25">
      <c r="A407" s="108"/>
      <c r="B407" s="108"/>
      <c r="C407" s="108"/>
      <c r="D407" s="108"/>
      <c r="E407" s="108"/>
      <c r="F407" s="108"/>
      <c r="G407" s="102"/>
      <c r="H407" s="107"/>
      <c r="I407" s="107"/>
      <c r="J407" s="107"/>
      <c r="K407" s="108"/>
    </row>
    <row r="408" spans="1:11" ht="14.25">
      <c r="A408" s="108"/>
      <c r="B408" s="108"/>
      <c r="C408" s="108"/>
      <c r="D408" s="108"/>
      <c r="E408" s="108"/>
      <c r="F408" s="108"/>
      <c r="G408" s="102"/>
      <c r="H408" s="107"/>
      <c r="I408" s="107"/>
      <c r="J408" s="107"/>
      <c r="K408" s="108"/>
    </row>
    <row r="409" spans="1:11" ht="14.25">
      <c r="A409" s="108"/>
      <c r="B409" s="108"/>
      <c r="C409" s="108"/>
      <c r="D409" s="108"/>
      <c r="E409" s="108"/>
      <c r="F409" s="108"/>
      <c r="G409" s="102"/>
      <c r="H409" s="107"/>
      <c r="I409" s="107"/>
      <c r="J409" s="107"/>
      <c r="K409" s="108"/>
    </row>
    <row r="410" spans="1:11" ht="14.25">
      <c r="A410" s="108"/>
      <c r="B410" s="108"/>
      <c r="C410" s="108"/>
      <c r="D410" s="108"/>
      <c r="E410" s="108"/>
      <c r="F410" s="108"/>
      <c r="G410" s="102"/>
      <c r="H410" s="107"/>
      <c r="I410" s="107"/>
      <c r="J410" s="107"/>
      <c r="K410" s="108"/>
    </row>
    <row r="411" spans="1:11" ht="14.25">
      <c r="A411" s="108"/>
      <c r="B411" s="108"/>
      <c r="C411" s="108"/>
      <c r="D411" s="108"/>
      <c r="E411" s="108"/>
      <c r="F411" s="108"/>
      <c r="G411" s="102"/>
      <c r="H411" s="107"/>
      <c r="I411" s="107"/>
      <c r="J411" s="107"/>
      <c r="K411" s="108"/>
    </row>
    <row r="412" spans="1:11" ht="14.25">
      <c r="A412" s="108"/>
      <c r="B412" s="108"/>
      <c r="C412" s="108"/>
      <c r="D412" s="108"/>
      <c r="E412" s="108"/>
      <c r="F412" s="108"/>
      <c r="G412" s="102"/>
      <c r="H412" s="107"/>
      <c r="I412" s="107"/>
      <c r="J412" s="107"/>
      <c r="K412" s="108"/>
    </row>
    <row r="413" spans="1:11" ht="14.25">
      <c r="A413" s="108"/>
      <c r="B413" s="108"/>
      <c r="C413" s="108"/>
      <c r="G413" s="102"/>
      <c r="H413" s="107"/>
      <c r="I413" s="107"/>
      <c r="J413" s="107"/>
      <c r="K413" s="108"/>
    </row>
    <row r="414" spans="1:11" ht="14.25">
      <c r="A414" s="108"/>
      <c r="B414" s="108"/>
      <c r="C414" s="108"/>
      <c r="G414" s="102"/>
      <c r="H414" s="107"/>
      <c r="I414" s="107"/>
      <c r="J414" s="107"/>
      <c r="K414" s="108"/>
    </row>
    <row r="415" spans="1:11" ht="14.25">
      <c r="A415" s="108"/>
      <c r="B415" s="108"/>
      <c r="C415" s="108"/>
      <c r="G415" s="102"/>
      <c r="H415" s="107"/>
      <c r="I415" s="107"/>
      <c r="J415" s="107"/>
      <c r="K415" s="108"/>
    </row>
    <row r="416" spans="1:11" ht="14.25">
      <c r="A416" s="108"/>
      <c r="B416" s="108"/>
      <c r="C416" s="108"/>
      <c r="G416" s="102"/>
      <c r="H416" s="107"/>
      <c r="I416" s="107"/>
      <c r="J416" s="107"/>
      <c r="K416" s="108"/>
    </row>
    <row r="417" spans="1:11" ht="14.25">
      <c r="A417" s="108"/>
      <c r="B417" s="108"/>
      <c r="C417" s="108"/>
      <c r="G417" s="102"/>
      <c r="H417" s="107"/>
      <c r="I417" s="107"/>
      <c r="J417" s="107"/>
      <c r="K417" s="108"/>
    </row>
    <row r="418" spans="1:11" ht="14.25">
      <c r="A418" s="108"/>
      <c r="B418" s="108"/>
      <c r="C418" s="108"/>
      <c r="G418" s="102"/>
      <c r="H418" s="107"/>
      <c r="I418" s="107"/>
      <c r="J418" s="107"/>
      <c r="K418" s="108"/>
    </row>
    <row r="419" spans="1:11" ht="14.25">
      <c r="A419" s="108"/>
      <c r="B419" s="108"/>
      <c r="C419" s="108"/>
      <c r="G419" s="102"/>
      <c r="H419" s="107"/>
      <c r="I419" s="107"/>
      <c r="J419" s="107"/>
      <c r="K419" s="108"/>
    </row>
    <row r="420" spans="1:11" ht="14.25">
      <c r="A420" s="108"/>
      <c r="B420" s="108"/>
      <c r="C420" s="108"/>
      <c r="G420" s="102"/>
      <c r="H420" s="107"/>
      <c r="I420" s="107"/>
      <c r="J420" s="107"/>
      <c r="K420" s="108"/>
    </row>
    <row r="421" spans="1:11" ht="14.25">
      <c r="A421" s="108"/>
      <c r="B421" s="108"/>
      <c r="C421" s="108"/>
      <c r="G421" s="102"/>
      <c r="H421" s="107"/>
      <c r="I421" s="107"/>
      <c r="J421" s="107"/>
      <c r="K421" s="108"/>
    </row>
    <row r="422" spans="1:11" ht="14.25">
      <c r="A422" s="108"/>
      <c r="B422" s="108"/>
      <c r="C422" s="108"/>
      <c r="G422" s="102"/>
      <c r="H422" s="107"/>
      <c r="I422" s="107"/>
      <c r="J422" s="107"/>
      <c r="K422" s="108"/>
    </row>
    <row r="423" spans="1:11" ht="14.25">
      <c r="A423" s="108"/>
      <c r="B423" s="108"/>
      <c r="C423" s="108"/>
      <c r="G423" s="102"/>
      <c r="H423" s="107"/>
      <c r="I423" s="107"/>
      <c r="J423" s="107"/>
      <c r="K423" s="108"/>
    </row>
    <row r="424" spans="1:11" ht="14.25">
      <c r="A424" s="108"/>
      <c r="B424" s="108"/>
      <c r="C424" s="108"/>
      <c r="G424" s="102"/>
      <c r="H424" s="107"/>
      <c r="I424" s="107"/>
      <c r="J424" s="107"/>
      <c r="K424" s="108"/>
    </row>
    <row r="425" spans="1:11" ht="14.25">
      <c r="A425" s="108"/>
      <c r="B425" s="108"/>
      <c r="C425" s="108"/>
      <c r="G425" s="102"/>
      <c r="H425" s="107"/>
      <c r="I425" s="107"/>
      <c r="J425" s="107"/>
      <c r="K425" s="108"/>
    </row>
    <row r="426" spans="1:11" ht="14.25">
      <c r="A426" s="108"/>
      <c r="B426" s="108"/>
      <c r="C426" s="108"/>
      <c r="G426" s="102"/>
      <c r="H426" s="107"/>
      <c r="I426" s="107"/>
      <c r="J426" s="107"/>
      <c r="K426" s="108"/>
    </row>
    <row r="427" spans="1:11" ht="14.25">
      <c r="A427" s="108"/>
      <c r="B427" s="108"/>
      <c r="C427" s="108"/>
      <c r="G427" s="102"/>
      <c r="H427" s="107"/>
      <c r="I427" s="107"/>
      <c r="J427" s="107"/>
      <c r="K427" s="108"/>
    </row>
    <row r="428" spans="1:11" ht="14.25">
      <c r="A428" s="108"/>
      <c r="B428" s="108"/>
      <c r="C428" s="108"/>
      <c r="G428" s="102"/>
      <c r="H428" s="107"/>
      <c r="I428" s="107"/>
      <c r="J428" s="107"/>
      <c r="K428" s="108"/>
    </row>
    <row r="429" spans="1:11" ht="14.25">
      <c r="A429" s="108"/>
      <c r="B429" s="108"/>
      <c r="C429" s="108"/>
      <c r="G429" s="102"/>
      <c r="H429" s="107"/>
      <c r="I429" s="107"/>
      <c r="J429" s="107"/>
      <c r="K429" s="108"/>
    </row>
    <row r="430" spans="1:11" ht="14.25">
      <c r="A430" s="108"/>
      <c r="B430" s="108"/>
      <c r="C430" s="108"/>
      <c r="G430" s="102"/>
      <c r="H430" s="107"/>
      <c r="I430" s="107"/>
      <c r="J430" s="107"/>
      <c r="K430" s="108"/>
    </row>
    <row r="431" spans="1:11" ht="14.25">
      <c r="A431" s="108"/>
      <c r="B431" s="108"/>
      <c r="C431" s="108"/>
      <c r="G431" s="102"/>
      <c r="H431" s="107"/>
      <c r="I431" s="107"/>
      <c r="J431" s="107"/>
      <c r="K431" s="108"/>
    </row>
    <row r="432" spans="1:11" ht="14.25">
      <c r="A432" s="108"/>
      <c r="B432" s="108"/>
      <c r="C432" s="108"/>
      <c r="G432" s="102"/>
      <c r="H432" s="107"/>
      <c r="I432" s="107"/>
      <c r="J432" s="107"/>
      <c r="K432" s="108"/>
    </row>
    <row r="433" spans="1:11" ht="14.25">
      <c r="A433" s="108"/>
      <c r="B433" s="108"/>
      <c r="C433" s="108"/>
      <c r="G433" s="102"/>
      <c r="H433" s="107"/>
      <c r="I433" s="107"/>
      <c r="J433" s="107"/>
      <c r="K433" s="108"/>
    </row>
    <row r="434" spans="1:11" ht="14.25">
      <c r="A434" s="108"/>
      <c r="B434" s="108"/>
      <c r="C434" s="108"/>
      <c r="G434" s="102"/>
      <c r="H434" s="107"/>
      <c r="I434" s="107"/>
      <c r="J434" s="107"/>
      <c r="K434" s="108"/>
    </row>
    <row r="435" spans="1:11" ht="14.25">
      <c r="A435" s="108"/>
      <c r="B435" s="108"/>
      <c r="C435" s="108"/>
      <c r="G435" s="102"/>
      <c r="H435" s="107"/>
      <c r="I435" s="107"/>
      <c r="J435" s="107"/>
      <c r="K435" s="108"/>
    </row>
    <row r="436" spans="1:11" ht="14.25">
      <c r="A436" s="108"/>
      <c r="B436" s="108"/>
      <c r="C436" s="108"/>
      <c r="G436" s="102"/>
      <c r="H436" s="107"/>
      <c r="I436" s="107"/>
      <c r="J436" s="107"/>
      <c r="K436" s="108"/>
    </row>
    <row r="437" spans="1:11" ht="14.25">
      <c r="A437" s="108"/>
      <c r="B437" s="108"/>
      <c r="C437" s="108"/>
      <c r="G437" s="102"/>
      <c r="H437" s="107"/>
      <c r="I437" s="107"/>
      <c r="J437" s="107"/>
      <c r="K437" s="108"/>
    </row>
    <row r="438" spans="1:11" ht="14.25">
      <c r="A438" s="108"/>
      <c r="B438" s="108"/>
      <c r="C438" s="108"/>
      <c r="G438" s="102"/>
      <c r="H438" s="107"/>
      <c r="I438" s="107"/>
      <c r="J438" s="107"/>
      <c r="K438" s="108"/>
    </row>
    <row r="439" spans="1:11" ht="14.25">
      <c r="A439" s="108"/>
      <c r="B439" s="108"/>
      <c r="C439" s="108"/>
      <c r="G439" s="102"/>
      <c r="H439" s="107"/>
      <c r="I439" s="107"/>
      <c r="J439" s="107"/>
      <c r="K439" s="108"/>
    </row>
    <row r="440" spans="1:11" ht="14.25">
      <c r="A440" s="108"/>
      <c r="B440" s="108"/>
      <c r="C440" s="108"/>
      <c r="G440" s="102"/>
      <c r="H440" s="107"/>
      <c r="I440" s="107"/>
      <c r="J440" s="107"/>
      <c r="K440" s="108"/>
    </row>
    <row r="441" spans="1:11" ht="14.25">
      <c r="A441" s="108"/>
      <c r="B441" s="108"/>
      <c r="C441" s="108"/>
      <c r="G441" s="102"/>
      <c r="H441" s="107"/>
      <c r="I441" s="107"/>
      <c r="J441" s="107"/>
      <c r="K441" s="108"/>
    </row>
    <row r="442" spans="1:11" ht="14.25">
      <c r="A442" s="108"/>
      <c r="B442" s="108"/>
      <c r="C442" s="108"/>
      <c r="G442" s="102"/>
      <c r="H442" s="107"/>
      <c r="I442" s="107"/>
      <c r="J442" s="107"/>
      <c r="K442" s="108"/>
    </row>
    <row r="443" spans="1:11" ht="14.25">
      <c r="A443" s="108"/>
      <c r="B443" s="108"/>
      <c r="C443" s="108"/>
      <c r="G443" s="102"/>
      <c r="H443" s="107"/>
      <c r="I443" s="107"/>
      <c r="J443" s="107"/>
      <c r="K443" s="108"/>
    </row>
    <row r="444" spans="1:11" ht="14.25">
      <c r="A444" s="108"/>
      <c r="B444" s="108"/>
      <c r="C444" s="108"/>
      <c r="G444" s="102"/>
      <c r="H444" s="107"/>
      <c r="I444" s="107"/>
      <c r="J444" s="107"/>
      <c r="K444" s="108"/>
    </row>
    <row r="445" spans="1:11" ht="14.25">
      <c r="A445" s="108"/>
      <c r="B445" s="108"/>
      <c r="C445" s="108"/>
      <c r="G445" s="102"/>
      <c r="H445" s="107"/>
      <c r="I445" s="107"/>
      <c r="J445" s="107"/>
      <c r="K445" s="108"/>
    </row>
    <row r="446" spans="1:11" ht="14.25">
      <c r="A446" s="108"/>
      <c r="B446" s="108"/>
      <c r="C446" s="108"/>
      <c r="G446" s="102"/>
      <c r="H446" s="107"/>
      <c r="I446" s="107"/>
      <c r="J446" s="107"/>
      <c r="K446" s="108"/>
    </row>
    <row r="447" spans="1:11" ht="14.25">
      <c r="A447" s="108"/>
      <c r="B447" s="108"/>
      <c r="C447" s="108"/>
      <c r="G447" s="102"/>
      <c r="H447" s="107"/>
      <c r="I447" s="107"/>
      <c r="J447" s="107"/>
      <c r="K447" s="108"/>
    </row>
    <row r="448" spans="1:11" ht="14.25">
      <c r="A448" s="108"/>
      <c r="B448" s="108"/>
      <c r="C448" s="108"/>
      <c r="G448" s="102"/>
      <c r="H448" s="107"/>
      <c r="I448" s="107"/>
      <c r="J448" s="107"/>
      <c r="K448" s="108"/>
    </row>
    <row r="449" spans="1:11" ht="14.25">
      <c r="A449" s="108"/>
      <c r="B449" s="108"/>
      <c r="C449" s="108"/>
      <c r="G449" s="102"/>
      <c r="H449" s="107"/>
      <c r="I449" s="107"/>
      <c r="J449" s="107"/>
      <c r="K449" s="108"/>
    </row>
    <row r="450" spans="1:11" ht="14.25">
      <c r="A450" s="108"/>
      <c r="B450" s="108"/>
      <c r="C450" s="108"/>
      <c r="G450" s="102"/>
      <c r="H450" s="107"/>
      <c r="I450" s="107"/>
      <c r="J450" s="107"/>
      <c r="K450" s="108"/>
    </row>
    <row r="451" spans="1:11" ht="14.25">
      <c r="A451" s="108"/>
      <c r="B451" s="108"/>
      <c r="C451" s="108"/>
      <c r="G451" s="102"/>
      <c r="H451" s="107"/>
      <c r="I451" s="107"/>
      <c r="J451" s="107"/>
      <c r="K451" s="108"/>
    </row>
    <row r="452" spans="1:11" ht="14.25">
      <c r="A452" s="108"/>
      <c r="B452" s="108"/>
      <c r="C452" s="108"/>
      <c r="G452" s="102"/>
      <c r="H452" s="107"/>
      <c r="I452" s="107"/>
      <c r="J452" s="107"/>
      <c r="K452" s="108"/>
    </row>
    <row r="453" spans="1:11" ht="14.25">
      <c r="A453" s="108"/>
      <c r="B453" s="108"/>
      <c r="C453" s="108"/>
      <c r="G453" s="102"/>
      <c r="H453" s="107"/>
      <c r="I453" s="107"/>
      <c r="J453" s="107"/>
      <c r="K453" s="108"/>
    </row>
    <row r="454" spans="1:11" ht="14.25">
      <c r="A454" s="108"/>
      <c r="B454" s="108"/>
      <c r="C454" s="108"/>
      <c r="G454" s="102"/>
      <c r="H454" s="107"/>
      <c r="I454" s="107"/>
      <c r="J454" s="107"/>
      <c r="K454" s="108"/>
    </row>
    <row r="455" spans="1:11" ht="14.25">
      <c r="A455" s="108"/>
      <c r="B455" s="108"/>
      <c r="C455" s="108"/>
      <c r="G455" s="102"/>
      <c r="H455" s="107"/>
      <c r="I455" s="107"/>
      <c r="J455" s="107"/>
      <c r="K455" s="108"/>
    </row>
    <row r="456" spans="1:11" ht="14.25">
      <c r="A456" s="108"/>
      <c r="B456" s="108"/>
      <c r="C456" s="108"/>
      <c r="G456" s="102"/>
      <c r="H456" s="107"/>
      <c r="I456" s="107"/>
      <c r="J456" s="107"/>
      <c r="K456" s="108"/>
    </row>
    <row r="457" spans="1:11" ht="14.25">
      <c r="A457" s="108"/>
      <c r="B457" s="108"/>
      <c r="C457" s="108"/>
      <c r="G457" s="102"/>
      <c r="H457" s="107"/>
      <c r="I457" s="107"/>
      <c r="J457" s="107"/>
      <c r="K457" s="108"/>
    </row>
    <row r="458" spans="1:11" ht="14.25">
      <c r="A458" s="108"/>
      <c r="B458" s="108"/>
      <c r="C458" s="108"/>
      <c r="G458" s="102"/>
      <c r="H458" s="107"/>
      <c r="I458" s="107"/>
      <c r="J458" s="107"/>
      <c r="K458" s="108"/>
    </row>
    <row r="459" spans="1:11" ht="14.25">
      <c r="A459" s="108"/>
      <c r="B459" s="108"/>
      <c r="C459" s="108"/>
      <c r="G459" s="102"/>
      <c r="H459" s="107"/>
      <c r="I459" s="107"/>
      <c r="J459" s="107"/>
      <c r="K459" s="108"/>
    </row>
    <row r="460" spans="1:11" ht="14.25">
      <c r="A460" s="108"/>
      <c r="B460" s="108"/>
      <c r="C460" s="108"/>
      <c r="G460" s="102"/>
      <c r="H460" s="107"/>
      <c r="I460" s="107"/>
      <c r="J460" s="107"/>
      <c r="K460" s="108"/>
    </row>
    <row r="461" spans="1:11" ht="14.25">
      <c r="A461" s="108"/>
      <c r="B461" s="108"/>
      <c r="C461" s="108"/>
      <c r="G461" s="102"/>
      <c r="H461" s="107"/>
      <c r="I461" s="107"/>
      <c r="J461" s="107"/>
      <c r="K461" s="108"/>
    </row>
    <row r="462" spans="1:11" ht="14.25">
      <c r="A462" s="108"/>
      <c r="B462" s="108"/>
      <c r="C462" s="108"/>
      <c r="G462" s="102"/>
      <c r="H462" s="107"/>
      <c r="I462" s="107"/>
      <c r="J462" s="107"/>
      <c r="K462" s="108"/>
    </row>
    <row r="463" spans="1:11" ht="14.25">
      <c r="A463" s="108"/>
      <c r="B463" s="108"/>
      <c r="C463" s="108"/>
      <c r="G463" s="102"/>
      <c r="H463" s="107"/>
      <c r="I463" s="107"/>
      <c r="J463" s="107"/>
      <c r="K463" s="108"/>
    </row>
    <row r="464" spans="1:11" ht="14.25">
      <c r="A464" s="108"/>
      <c r="B464" s="108"/>
      <c r="C464" s="108"/>
      <c r="G464" s="102"/>
      <c r="H464" s="107"/>
      <c r="I464" s="107"/>
      <c r="J464" s="107"/>
      <c r="K464" s="108"/>
    </row>
    <row r="465" spans="1:11" ht="14.25">
      <c r="A465" s="108"/>
      <c r="B465" s="108"/>
      <c r="C465" s="108"/>
      <c r="G465" s="102"/>
      <c r="H465" s="107"/>
      <c r="I465" s="107"/>
      <c r="J465" s="107"/>
      <c r="K465" s="108"/>
    </row>
    <row r="466" spans="1:11" ht="14.25">
      <c r="A466" s="108"/>
      <c r="B466" s="108"/>
      <c r="C466" s="108"/>
      <c r="G466" s="102"/>
      <c r="H466" s="107"/>
      <c r="I466" s="107"/>
      <c r="J466" s="107"/>
      <c r="K466" s="108"/>
    </row>
    <row r="467" spans="1:11" ht="14.25">
      <c r="A467" s="108"/>
      <c r="B467" s="108"/>
      <c r="C467" s="108"/>
      <c r="G467" s="102"/>
      <c r="H467" s="107"/>
      <c r="I467" s="107"/>
      <c r="J467" s="107"/>
      <c r="K467" s="108"/>
    </row>
    <row r="468" spans="1:11" ht="14.25">
      <c r="A468" s="108"/>
      <c r="B468" s="108"/>
      <c r="C468" s="108"/>
      <c r="G468" s="102"/>
      <c r="H468" s="107"/>
      <c r="I468" s="107"/>
      <c r="J468" s="107"/>
      <c r="K468" s="108"/>
    </row>
    <row r="469" spans="1:11" ht="14.25">
      <c r="A469" s="108"/>
      <c r="B469" s="108"/>
      <c r="C469" s="108"/>
      <c r="G469" s="102"/>
      <c r="H469" s="107"/>
      <c r="I469" s="107"/>
      <c r="J469" s="107"/>
      <c r="K469" s="108"/>
    </row>
    <row r="470" spans="1:11" ht="14.25">
      <c r="A470" s="108"/>
      <c r="B470" s="108"/>
      <c r="C470" s="108"/>
      <c r="G470" s="102"/>
      <c r="H470" s="107"/>
      <c r="I470" s="107"/>
      <c r="J470" s="107"/>
      <c r="K470" s="108"/>
    </row>
    <row r="471" spans="1:11" ht="14.25">
      <c r="A471" s="108"/>
      <c r="B471" s="108"/>
      <c r="C471" s="108"/>
      <c r="G471" s="102"/>
      <c r="H471" s="107"/>
      <c r="I471" s="107"/>
      <c r="J471" s="107"/>
      <c r="K471" s="108"/>
    </row>
    <row r="472" spans="1:11" ht="14.25">
      <c r="A472" s="108"/>
      <c r="B472" s="108"/>
      <c r="C472" s="108"/>
      <c r="G472" s="102"/>
      <c r="H472" s="107"/>
      <c r="I472" s="107"/>
      <c r="J472" s="107"/>
      <c r="K472" s="108"/>
    </row>
    <row r="473" spans="1:11" ht="14.25">
      <c r="A473" s="108"/>
      <c r="B473" s="108"/>
      <c r="C473" s="108"/>
      <c r="G473" s="102"/>
      <c r="H473" s="107"/>
      <c r="I473" s="107"/>
      <c r="J473" s="107"/>
      <c r="K473" s="108"/>
    </row>
    <row r="474" spans="1:11" ht="14.25">
      <c r="A474" s="108"/>
      <c r="B474" s="108"/>
      <c r="C474" s="108"/>
      <c r="G474" s="102"/>
      <c r="H474" s="107"/>
      <c r="I474" s="107"/>
      <c r="J474" s="107"/>
      <c r="K474" s="108"/>
    </row>
    <row r="475" spans="1:11" ht="14.25">
      <c r="A475" s="108"/>
      <c r="B475" s="108"/>
      <c r="C475" s="108"/>
      <c r="G475" s="102"/>
      <c r="H475" s="107"/>
      <c r="I475" s="107"/>
      <c r="J475" s="107"/>
      <c r="K475" s="108"/>
    </row>
    <row r="476" spans="1:11" ht="14.25">
      <c r="A476" s="108"/>
      <c r="B476" s="108"/>
      <c r="C476" s="108"/>
      <c r="G476" s="102"/>
      <c r="H476" s="107"/>
      <c r="I476" s="107"/>
      <c r="J476" s="107"/>
      <c r="K476" s="108"/>
    </row>
    <row r="477" spans="1:11" ht="14.25">
      <c r="A477" s="108"/>
      <c r="B477" s="108"/>
      <c r="C477" s="108"/>
      <c r="G477" s="102"/>
      <c r="H477" s="107"/>
      <c r="I477" s="107"/>
      <c r="J477" s="107"/>
      <c r="K477" s="108"/>
    </row>
    <row r="478" spans="1:11" ht="14.25">
      <c r="A478" s="108"/>
      <c r="B478" s="108"/>
      <c r="C478" s="108"/>
      <c r="G478" s="102"/>
      <c r="H478" s="107"/>
      <c r="I478" s="107"/>
      <c r="J478" s="107"/>
      <c r="K478" s="108"/>
    </row>
    <row r="479" spans="1:11" ht="14.25">
      <c r="A479" s="108"/>
      <c r="B479" s="108"/>
      <c r="C479" s="108"/>
      <c r="G479" s="102"/>
      <c r="H479" s="107"/>
      <c r="I479" s="107"/>
      <c r="J479" s="107"/>
      <c r="K479" s="108"/>
    </row>
    <row r="480" spans="1:11" ht="14.25">
      <c r="A480" s="108"/>
      <c r="B480" s="108"/>
      <c r="C480" s="108"/>
      <c r="G480" s="102"/>
      <c r="H480" s="107"/>
      <c r="I480" s="107"/>
      <c r="J480" s="107"/>
      <c r="K480" s="108"/>
    </row>
    <row r="481" spans="1:11" ht="14.25">
      <c r="A481" s="108"/>
      <c r="B481" s="108"/>
      <c r="C481" s="108"/>
      <c r="G481" s="102"/>
      <c r="H481" s="107"/>
      <c r="I481" s="107"/>
      <c r="J481" s="107"/>
      <c r="K481" s="108"/>
    </row>
    <row r="482" spans="1:11" ht="14.25">
      <c r="A482" s="108"/>
      <c r="B482" s="108"/>
      <c r="C482" s="108"/>
      <c r="G482" s="102"/>
      <c r="H482" s="107"/>
      <c r="I482" s="107"/>
      <c r="J482" s="107"/>
      <c r="K482" s="108"/>
    </row>
    <row r="483" spans="1:11" ht="14.25">
      <c r="A483" s="108"/>
      <c r="B483" s="108"/>
      <c r="C483" s="108"/>
      <c r="G483" s="102"/>
      <c r="H483" s="107"/>
      <c r="I483" s="107"/>
      <c r="J483" s="107"/>
      <c r="K483" s="108"/>
    </row>
    <row r="484" spans="1:11" ht="14.25">
      <c r="A484" s="108"/>
      <c r="B484" s="108"/>
      <c r="C484" s="108"/>
      <c r="G484" s="102"/>
      <c r="H484" s="107"/>
      <c r="I484" s="107"/>
      <c r="J484" s="107"/>
      <c r="K484" s="108"/>
    </row>
    <row r="485" spans="1:11" ht="14.25">
      <c r="A485" s="108"/>
      <c r="B485" s="108"/>
      <c r="C485" s="108"/>
      <c r="G485" s="102"/>
      <c r="H485" s="107"/>
      <c r="I485" s="107"/>
      <c r="J485" s="107"/>
      <c r="K485" s="108"/>
    </row>
    <row r="486" spans="1:11" ht="14.25">
      <c r="A486" s="108"/>
      <c r="B486" s="108"/>
      <c r="C486" s="108"/>
      <c r="G486" s="102"/>
      <c r="H486" s="107"/>
      <c r="I486" s="107"/>
      <c r="J486" s="107"/>
      <c r="K486" s="108"/>
    </row>
    <row r="487" spans="1:11" ht="14.25">
      <c r="A487" s="108"/>
      <c r="B487" s="108"/>
      <c r="C487" s="108"/>
      <c r="G487" s="102"/>
      <c r="H487" s="107"/>
      <c r="I487" s="107"/>
      <c r="J487" s="107"/>
      <c r="K487" s="108"/>
    </row>
    <row r="488" spans="1:11" ht="14.25">
      <c r="A488" s="108"/>
      <c r="B488" s="108"/>
      <c r="C488" s="108"/>
      <c r="G488" s="102"/>
      <c r="H488" s="107"/>
      <c r="I488" s="107"/>
      <c r="J488" s="107"/>
      <c r="K488" s="108"/>
    </row>
    <row r="489" spans="1:11" ht="14.25">
      <c r="A489" s="108"/>
      <c r="B489" s="108"/>
      <c r="C489" s="108"/>
      <c r="G489" s="102"/>
      <c r="H489" s="107"/>
      <c r="I489" s="107"/>
      <c r="J489" s="107"/>
      <c r="K489" s="108"/>
    </row>
    <row r="490" spans="1:11" ht="14.25">
      <c r="A490" s="108"/>
      <c r="B490" s="108"/>
      <c r="C490" s="108"/>
      <c r="G490" s="102"/>
      <c r="H490" s="107"/>
      <c r="I490" s="107"/>
      <c r="J490" s="107"/>
      <c r="K490" s="108"/>
    </row>
    <row r="491" spans="1:11" ht="14.25">
      <c r="A491" s="108"/>
      <c r="B491" s="108"/>
      <c r="C491" s="108"/>
      <c r="G491" s="102"/>
      <c r="H491" s="107"/>
      <c r="I491" s="107"/>
      <c r="J491" s="107"/>
      <c r="K491" s="108"/>
    </row>
    <row r="492" spans="1:11" ht="14.25">
      <c r="A492" s="108"/>
      <c r="B492" s="108"/>
      <c r="C492" s="108"/>
      <c r="G492" s="102"/>
      <c r="H492" s="107"/>
      <c r="I492" s="107"/>
      <c r="J492" s="107"/>
      <c r="K492" s="108"/>
    </row>
    <row r="493" spans="1:11" ht="14.25">
      <c r="A493" s="108"/>
      <c r="B493" s="108"/>
      <c r="C493" s="108"/>
      <c r="G493" s="102"/>
      <c r="H493" s="107"/>
      <c r="I493" s="107"/>
      <c r="J493" s="107"/>
      <c r="K493" s="108"/>
    </row>
    <row r="494" spans="1:11" ht="14.25">
      <c r="A494" s="108"/>
      <c r="B494" s="108"/>
      <c r="C494" s="108"/>
      <c r="G494" s="102"/>
      <c r="H494" s="107"/>
      <c r="I494" s="107"/>
      <c r="J494" s="107"/>
      <c r="K494" s="108"/>
    </row>
    <row r="495" spans="1:11" ht="14.25">
      <c r="A495" s="108"/>
      <c r="B495" s="108"/>
      <c r="C495" s="108"/>
      <c r="G495" s="102"/>
      <c r="H495" s="107"/>
      <c r="I495" s="107"/>
      <c r="J495" s="107"/>
      <c r="K495" s="108"/>
    </row>
    <row r="496" spans="1:11" ht="14.25">
      <c r="A496" s="108"/>
      <c r="B496" s="108"/>
      <c r="C496" s="108"/>
      <c r="G496" s="102"/>
      <c r="H496" s="107"/>
      <c r="I496" s="107"/>
      <c r="J496" s="107"/>
      <c r="K496" s="108"/>
    </row>
    <row r="497" spans="1:11" ht="14.25">
      <c r="A497" s="108"/>
      <c r="B497" s="108"/>
      <c r="C497" s="108"/>
      <c r="G497" s="102"/>
      <c r="H497" s="107"/>
      <c r="I497" s="107"/>
      <c r="J497" s="107"/>
      <c r="K497" s="108"/>
    </row>
    <row r="498" spans="1:11" ht="14.25">
      <c r="A498" s="108"/>
      <c r="B498" s="108"/>
      <c r="C498" s="108"/>
      <c r="G498" s="102"/>
      <c r="H498" s="107"/>
      <c r="I498" s="107"/>
      <c r="J498" s="107"/>
      <c r="K498" s="108"/>
    </row>
    <row r="499" spans="1:11" ht="14.25">
      <c r="A499" s="108"/>
      <c r="B499" s="108"/>
      <c r="C499" s="108"/>
      <c r="G499" s="102"/>
      <c r="H499" s="107"/>
      <c r="I499" s="107"/>
      <c r="J499" s="107"/>
      <c r="K499" s="108"/>
    </row>
    <row r="500" spans="1:11" ht="14.25">
      <c r="A500" s="108"/>
      <c r="B500" s="108"/>
      <c r="C500" s="108"/>
      <c r="G500" s="102"/>
      <c r="H500" s="107"/>
      <c r="I500" s="107"/>
      <c r="J500" s="107"/>
      <c r="K500" s="108"/>
    </row>
    <row r="501" spans="1:11" ht="14.25">
      <c r="A501" s="108"/>
      <c r="B501" s="108"/>
      <c r="C501" s="108"/>
      <c r="G501" s="102"/>
      <c r="H501" s="107"/>
      <c r="I501" s="107"/>
      <c r="J501" s="107"/>
      <c r="K501" s="108"/>
    </row>
    <row r="502" spans="1:11" ht="14.25">
      <c r="A502" s="108"/>
      <c r="B502" s="108"/>
      <c r="C502" s="108"/>
      <c r="G502" s="102"/>
      <c r="H502" s="107"/>
      <c r="I502" s="107"/>
      <c r="J502" s="107"/>
      <c r="K502" s="108"/>
    </row>
    <row r="503" spans="1:11" ht="14.25">
      <c r="A503" s="108"/>
      <c r="B503" s="108"/>
      <c r="C503" s="108"/>
      <c r="G503" s="102"/>
      <c r="H503" s="107"/>
      <c r="I503" s="107"/>
      <c r="J503" s="107"/>
      <c r="K503" s="108"/>
    </row>
    <row r="504" spans="1:11" ht="14.25">
      <c r="A504" s="108"/>
      <c r="B504" s="108"/>
      <c r="C504" s="108"/>
      <c r="G504" s="102"/>
      <c r="H504" s="107"/>
      <c r="I504" s="107"/>
      <c r="J504" s="107"/>
      <c r="K504" s="108"/>
    </row>
    <row r="505" spans="1:11" ht="14.25">
      <c r="A505" s="108"/>
      <c r="B505" s="108"/>
      <c r="C505" s="108"/>
      <c r="G505" s="102"/>
      <c r="H505" s="107"/>
      <c r="I505" s="107"/>
      <c r="J505" s="107"/>
      <c r="K505" s="108"/>
    </row>
    <row r="506" spans="1:11" ht="14.25">
      <c r="A506" s="108"/>
      <c r="B506" s="108"/>
      <c r="C506" s="108"/>
      <c r="G506" s="102"/>
      <c r="H506" s="107"/>
      <c r="I506" s="107"/>
      <c r="J506" s="107"/>
      <c r="K506" s="108"/>
    </row>
    <row r="507" spans="1:11" ht="14.25">
      <c r="A507" s="108"/>
      <c r="B507" s="108"/>
      <c r="C507" s="108"/>
      <c r="G507" s="102"/>
      <c r="H507" s="107"/>
      <c r="I507" s="107"/>
      <c r="J507" s="107"/>
      <c r="K507" s="108"/>
    </row>
    <row r="508" spans="1:11" ht="14.25">
      <c r="A508" s="108"/>
      <c r="B508" s="108"/>
      <c r="C508" s="108"/>
      <c r="G508" s="102"/>
      <c r="H508" s="107"/>
      <c r="I508" s="107"/>
      <c r="J508" s="107"/>
      <c r="K508" s="108"/>
    </row>
    <row r="509" spans="1:11" ht="14.25">
      <c r="A509" s="108"/>
      <c r="B509" s="108"/>
      <c r="C509" s="108"/>
      <c r="G509" s="102"/>
      <c r="H509" s="107"/>
      <c r="I509" s="107"/>
      <c r="J509" s="107"/>
      <c r="K509" s="108"/>
    </row>
    <row r="510" spans="1:11" ht="14.25">
      <c r="A510" s="108"/>
      <c r="B510" s="108"/>
      <c r="C510" s="108"/>
      <c r="G510" s="102"/>
      <c r="H510" s="107"/>
      <c r="I510" s="107"/>
      <c r="J510" s="107"/>
      <c r="K510" s="108"/>
    </row>
    <row r="511" spans="1:11" ht="14.25">
      <c r="A511" s="108"/>
      <c r="B511" s="108"/>
      <c r="C511" s="108"/>
      <c r="G511" s="102"/>
      <c r="H511" s="107"/>
      <c r="I511" s="107"/>
      <c r="J511" s="107"/>
      <c r="K511" s="108"/>
    </row>
    <row r="512" spans="1:11" ht="14.25">
      <c r="A512" s="108"/>
      <c r="B512" s="108"/>
      <c r="C512" s="108"/>
      <c r="G512" s="102"/>
      <c r="H512" s="107"/>
      <c r="I512" s="107"/>
      <c r="J512" s="107"/>
      <c r="K512" s="108"/>
    </row>
    <row r="513" spans="1:11" ht="14.25">
      <c r="A513" s="108"/>
      <c r="B513" s="108"/>
      <c r="C513" s="108"/>
      <c r="G513" s="102"/>
      <c r="H513" s="107"/>
      <c r="I513" s="107"/>
      <c r="J513" s="107"/>
      <c r="K513" s="108"/>
    </row>
    <row r="514" spans="1:11" ht="14.25">
      <c r="A514" s="108"/>
      <c r="B514" s="108"/>
      <c r="C514" s="108"/>
      <c r="G514" s="102"/>
      <c r="H514" s="107"/>
      <c r="I514" s="107"/>
      <c r="J514" s="107"/>
      <c r="K514" s="108"/>
    </row>
    <row r="515" spans="1:11" ht="14.25">
      <c r="A515" s="108"/>
      <c r="B515" s="108"/>
      <c r="C515" s="108"/>
      <c r="G515" s="102"/>
      <c r="H515" s="107"/>
      <c r="I515" s="107"/>
      <c r="J515" s="107"/>
      <c r="K515" s="108"/>
    </row>
    <row r="516" ht="14.25">
      <c r="G516" s="102"/>
    </row>
    <row r="517" ht="14.25">
      <c r="G517" s="102"/>
    </row>
    <row r="518" ht="14.25">
      <c r="G518" s="102"/>
    </row>
    <row r="519" ht="14.25">
      <c r="G519" s="102"/>
    </row>
    <row r="520" ht="14.25">
      <c r="G520" s="102"/>
    </row>
    <row r="521" ht="14.25">
      <c r="G521" s="102"/>
    </row>
    <row r="522" ht="14.25">
      <c r="G522" s="102"/>
    </row>
    <row r="523" ht="14.25">
      <c r="G523" s="102"/>
    </row>
    <row r="524" ht="14.25">
      <c r="G524" s="102"/>
    </row>
    <row r="525" ht="14.25">
      <c r="G525" s="102"/>
    </row>
    <row r="526" ht="14.25">
      <c r="G526" s="102"/>
    </row>
    <row r="527" spans="1:16" s="1" customFormat="1" ht="14.25">
      <c r="A527" s="87"/>
      <c r="B527" s="87"/>
      <c r="C527" s="87"/>
      <c r="D527" s="87"/>
      <c r="E527" s="87"/>
      <c r="F527" s="87"/>
      <c r="G527" s="102"/>
      <c r="K527" s="87"/>
      <c r="L527" s="87"/>
      <c r="M527" s="87"/>
      <c r="N527" s="87"/>
      <c r="O527" s="87"/>
      <c r="P527" s="87"/>
    </row>
    <row r="528" spans="1:16" s="1" customFormat="1" ht="14.25">
      <c r="A528" s="87"/>
      <c r="B528" s="87"/>
      <c r="C528" s="87"/>
      <c r="D528" s="87"/>
      <c r="E528" s="87"/>
      <c r="F528" s="87"/>
      <c r="G528" s="102"/>
      <c r="K528" s="87"/>
      <c r="L528" s="87"/>
      <c r="M528" s="87"/>
      <c r="N528" s="87"/>
      <c r="O528" s="87"/>
      <c r="P528" s="87"/>
    </row>
    <row r="529" spans="1:16" s="1" customFormat="1" ht="14.25">
      <c r="A529" s="87"/>
      <c r="B529" s="87"/>
      <c r="C529" s="87"/>
      <c r="D529" s="87"/>
      <c r="E529" s="87"/>
      <c r="F529" s="87"/>
      <c r="G529" s="102"/>
      <c r="K529" s="87"/>
      <c r="L529" s="87"/>
      <c r="M529" s="87"/>
      <c r="N529" s="87"/>
      <c r="O529" s="87"/>
      <c r="P529" s="87"/>
    </row>
    <row r="530" spans="1:16" s="1" customFormat="1" ht="14.25">
      <c r="A530" s="87"/>
      <c r="B530" s="87"/>
      <c r="C530" s="87"/>
      <c r="D530" s="87"/>
      <c r="E530" s="87"/>
      <c r="F530" s="87"/>
      <c r="G530" s="102"/>
      <c r="K530" s="87"/>
      <c r="L530" s="87"/>
      <c r="M530" s="87"/>
      <c r="N530" s="87"/>
      <c r="O530" s="87"/>
      <c r="P530" s="87"/>
    </row>
    <row r="531" spans="1:16" s="1" customFormat="1" ht="14.25">
      <c r="A531" s="87"/>
      <c r="B531" s="87"/>
      <c r="C531" s="87"/>
      <c r="D531" s="87"/>
      <c r="E531" s="87"/>
      <c r="F531" s="87"/>
      <c r="G531" s="102"/>
      <c r="K531" s="87"/>
      <c r="L531" s="87"/>
      <c r="M531" s="87"/>
      <c r="N531" s="87"/>
      <c r="O531" s="87"/>
      <c r="P531" s="87"/>
    </row>
    <row r="532" spans="1:16" s="1" customFormat="1" ht="14.25">
      <c r="A532" s="87"/>
      <c r="B532" s="87"/>
      <c r="C532" s="87"/>
      <c r="D532" s="87"/>
      <c r="E532" s="87"/>
      <c r="F532" s="87"/>
      <c r="G532" s="102"/>
      <c r="K532" s="87"/>
      <c r="L532" s="87"/>
      <c r="M532" s="87"/>
      <c r="N532" s="87"/>
      <c r="O532" s="87"/>
      <c r="P532" s="87"/>
    </row>
    <row r="533" spans="1:16" s="1" customFormat="1" ht="14.25">
      <c r="A533" s="87"/>
      <c r="B533" s="87"/>
      <c r="C533" s="87"/>
      <c r="D533" s="87"/>
      <c r="E533" s="87"/>
      <c r="F533" s="87"/>
      <c r="G533" s="102"/>
      <c r="K533" s="87"/>
      <c r="L533" s="87"/>
      <c r="M533" s="87"/>
      <c r="N533" s="87"/>
      <c r="O533" s="87"/>
      <c r="P533" s="87"/>
    </row>
    <row r="534" spans="1:16" s="1" customFormat="1" ht="14.25">
      <c r="A534" s="87"/>
      <c r="B534" s="87"/>
      <c r="C534" s="87"/>
      <c r="D534" s="87"/>
      <c r="E534" s="87"/>
      <c r="F534" s="87"/>
      <c r="G534" s="102"/>
      <c r="K534" s="87"/>
      <c r="L534" s="87"/>
      <c r="M534" s="87"/>
      <c r="N534" s="87"/>
      <c r="O534" s="87"/>
      <c r="P534" s="87"/>
    </row>
    <row r="535" spans="1:16" s="1" customFormat="1" ht="14.25">
      <c r="A535" s="87"/>
      <c r="B535" s="87"/>
      <c r="C535" s="87"/>
      <c r="D535" s="87"/>
      <c r="E535" s="87"/>
      <c r="F535" s="87"/>
      <c r="G535" s="102"/>
      <c r="K535" s="87"/>
      <c r="L535" s="87"/>
      <c r="M535" s="87"/>
      <c r="N535" s="87"/>
      <c r="O535" s="87"/>
      <c r="P535" s="87"/>
    </row>
    <row r="536" spans="1:16" s="1" customFormat="1" ht="14.25">
      <c r="A536" s="87"/>
      <c r="B536" s="87"/>
      <c r="C536" s="87"/>
      <c r="D536" s="87"/>
      <c r="E536" s="87"/>
      <c r="F536" s="87"/>
      <c r="G536" s="102"/>
      <c r="K536" s="87"/>
      <c r="L536" s="87"/>
      <c r="M536" s="87"/>
      <c r="N536" s="87"/>
      <c r="O536" s="87"/>
      <c r="P536" s="87"/>
    </row>
    <row r="537" spans="1:16" s="1" customFormat="1" ht="14.25">
      <c r="A537" s="87"/>
      <c r="B537" s="87"/>
      <c r="C537" s="87"/>
      <c r="D537" s="87"/>
      <c r="E537" s="87"/>
      <c r="F537" s="87"/>
      <c r="G537" s="102"/>
      <c r="K537" s="87"/>
      <c r="L537" s="87"/>
      <c r="M537" s="87"/>
      <c r="N537" s="87"/>
      <c r="O537" s="87"/>
      <c r="P537" s="87"/>
    </row>
    <row r="538" spans="1:16" s="1" customFormat="1" ht="14.25">
      <c r="A538" s="87"/>
      <c r="B538" s="87"/>
      <c r="C538" s="87"/>
      <c r="D538" s="87"/>
      <c r="E538" s="87"/>
      <c r="F538" s="87"/>
      <c r="G538" s="102"/>
      <c r="K538" s="87"/>
      <c r="L538" s="87"/>
      <c r="M538" s="87"/>
      <c r="N538" s="87"/>
      <c r="O538" s="87"/>
      <c r="P538" s="87"/>
    </row>
    <row r="539" spans="1:16" s="1" customFormat="1" ht="14.25">
      <c r="A539" s="87"/>
      <c r="B539" s="87"/>
      <c r="C539" s="87"/>
      <c r="D539" s="87"/>
      <c r="E539" s="87"/>
      <c r="F539" s="87"/>
      <c r="G539" s="102"/>
      <c r="K539" s="87"/>
      <c r="L539" s="87"/>
      <c r="M539" s="87"/>
      <c r="N539" s="87"/>
      <c r="O539" s="87"/>
      <c r="P539" s="87"/>
    </row>
    <row r="540" spans="1:16" s="1" customFormat="1" ht="14.25">
      <c r="A540" s="87"/>
      <c r="B540" s="87"/>
      <c r="C540" s="87"/>
      <c r="D540" s="87"/>
      <c r="E540" s="87"/>
      <c r="F540" s="87"/>
      <c r="G540" s="102"/>
      <c r="K540" s="87"/>
      <c r="L540" s="87"/>
      <c r="M540" s="87"/>
      <c r="N540" s="87"/>
      <c r="O540" s="87"/>
      <c r="P540" s="87"/>
    </row>
    <row r="541" spans="1:16" s="1" customFormat="1" ht="14.25">
      <c r="A541" s="87"/>
      <c r="B541" s="87"/>
      <c r="C541" s="87"/>
      <c r="D541" s="87"/>
      <c r="E541" s="87"/>
      <c r="F541" s="87"/>
      <c r="G541" s="102"/>
      <c r="K541" s="87"/>
      <c r="L541" s="87"/>
      <c r="M541" s="87"/>
      <c r="N541" s="87"/>
      <c r="O541" s="87"/>
      <c r="P541" s="87"/>
    </row>
    <row r="542" spans="1:16" s="1" customFormat="1" ht="14.25">
      <c r="A542" s="87"/>
      <c r="B542" s="87"/>
      <c r="C542" s="87"/>
      <c r="D542" s="87"/>
      <c r="E542" s="87"/>
      <c r="F542" s="87"/>
      <c r="G542" s="102"/>
      <c r="K542" s="87"/>
      <c r="L542" s="87"/>
      <c r="M542" s="87"/>
      <c r="N542" s="87"/>
      <c r="O542" s="87"/>
      <c r="P542" s="87"/>
    </row>
    <row r="543" spans="1:16" s="1" customFormat="1" ht="14.25">
      <c r="A543" s="87"/>
      <c r="B543" s="87"/>
      <c r="C543" s="87"/>
      <c r="D543" s="87"/>
      <c r="E543" s="87"/>
      <c r="F543" s="87"/>
      <c r="G543" s="102"/>
      <c r="K543" s="87"/>
      <c r="L543" s="87"/>
      <c r="M543" s="87"/>
      <c r="N543" s="87"/>
      <c r="O543" s="87"/>
      <c r="P543" s="87"/>
    </row>
    <row r="544" spans="1:16" s="1" customFormat="1" ht="14.25">
      <c r="A544" s="87"/>
      <c r="B544" s="87"/>
      <c r="C544" s="87"/>
      <c r="D544" s="87"/>
      <c r="E544" s="87"/>
      <c r="F544" s="87"/>
      <c r="G544" s="102"/>
      <c r="K544" s="87"/>
      <c r="L544" s="87"/>
      <c r="M544" s="87"/>
      <c r="N544" s="87"/>
      <c r="O544" s="87"/>
      <c r="P544" s="87"/>
    </row>
    <row r="545" spans="1:16" s="1" customFormat="1" ht="14.25">
      <c r="A545" s="87"/>
      <c r="B545" s="87"/>
      <c r="C545" s="87"/>
      <c r="D545" s="87"/>
      <c r="E545" s="87"/>
      <c r="F545" s="87"/>
      <c r="G545" s="102"/>
      <c r="K545" s="87"/>
      <c r="L545" s="87"/>
      <c r="M545" s="87"/>
      <c r="N545" s="87"/>
      <c r="O545" s="87"/>
      <c r="P545" s="87"/>
    </row>
    <row r="546" spans="1:16" s="1" customFormat="1" ht="14.25">
      <c r="A546" s="87"/>
      <c r="B546" s="87"/>
      <c r="C546" s="87"/>
      <c r="D546" s="87"/>
      <c r="E546" s="87"/>
      <c r="F546" s="87"/>
      <c r="G546" s="102"/>
      <c r="K546" s="87"/>
      <c r="L546" s="87"/>
      <c r="M546" s="87"/>
      <c r="N546" s="87"/>
      <c r="O546" s="87"/>
      <c r="P546" s="87"/>
    </row>
    <row r="547" spans="1:16" s="1" customFormat="1" ht="14.25">
      <c r="A547" s="87"/>
      <c r="B547" s="87"/>
      <c r="C547" s="87"/>
      <c r="D547" s="87"/>
      <c r="E547" s="87"/>
      <c r="F547" s="87"/>
      <c r="G547" s="102"/>
      <c r="K547" s="87"/>
      <c r="L547" s="87"/>
      <c r="M547" s="87"/>
      <c r="N547" s="87"/>
      <c r="O547" s="87"/>
      <c r="P547" s="87"/>
    </row>
    <row r="548" spans="1:16" s="1" customFormat="1" ht="14.25">
      <c r="A548" s="87"/>
      <c r="B548" s="87"/>
      <c r="C548" s="87"/>
      <c r="D548" s="87"/>
      <c r="E548" s="87"/>
      <c r="F548" s="87"/>
      <c r="G548" s="102"/>
      <c r="K548" s="87"/>
      <c r="L548" s="87"/>
      <c r="M548" s="87"/>
      <c r="N548" s="87"/>
      <c r="O548" s="87"/>
      <c r="P548" s="87"/>
    </row>
    <row r="549" spans="1:16" s="1" customFormat="1" ht="14.25">
      <c r="A549" s="87"/>
      <c r="B549" s="87"/>
      <c r="C549" s="87"/>
      <c r="D549" s="87"/>
      <c r="E549" s="87"/>
      <c r="F549" s="87"/>
      <c r="G549" s="102"/>
      <c r="K549" s="87"/>
      <c r="L549" s="87"/>
      <c r="M549" s="87"/>
      <c r="N549" s="87"/>
      <c r="O549" s="87"/>
      <c r="P549" s="87"/>
    </row>
    <row r="550" spans="1:16" s="1" customFormat="1" ht="14.25">
      <c r="A550" s="87"/>
      <c r="B550" s="87"/>
      <c r="C550" s="87"/>
      <c r="D550" s="87"/>
      <c r="E550" s="87"/>
      <c r="F550" s="87"/>
      <c r="G550" s="102"/>
      <c r="K550" s="87"/>
      <c r="L550" s="87"/>
      <c r="M550" s="87"/>
      <c r="N550" s="87"/>
      <c r="O550" s="87"/>
      <c r="P550" s="87"/>
    </row>
    <row r="551" spans="1:16" s="1" customFormat="1" ht="14.25">
      <c r="A551" s="87"/>
      <c r="B551" s="87"/>
      <c r="C551" s="87"/>
      <c r="D551" s="87"/>
      <c r="E551" s="87"/>
      <c r="F551" s="87"/>
      <c r="G551" s="102"/>
      <c r="K551" s="87"/>
      <c r="L551" s="87"/>
      <c r="M551" s="87"/>
      <c r="N551" s="87"/>
      <c r="O551" s="87"/>
      <c r="P551" s="87"/>
    </row>
    <row r="552" spans="1:16" s="1" customFormat="1" ht="14.25">
      <c r="A552" s="87"/>
      <c r="B552" s="87"/>
      <c r="C552" s="87"/>
      <c r="D552" s="87"/>
      <c r="E552" s="87"/>
      <c r="F552" s="87"/>
      <c r="G552" s="102"/>
      <c r="K552" s="87"/>
      <c r="L552" s="87"/>
      <c r="M552" s="87"/>
      <c r="N552" s="87"/>
      <c r="O552" s="87"/>
      <c r="P552" s="87"/>
    </row>
    <row r="553" spans="1:16" s="1" customFormat="1" ht="14.25">
      <c r="A553" s="87"/>
      <c r="B553" s="87"/>
      <c r="C553" s="87"/>
      <c r="D553" s="87"/>
      <c r="E553" s="87"/>
      <c r="F553" s="87"/>
      <c r="G553" s="102"/>
      <c r="K553" s="87"/>
      <c r="L553" s="87"/>
      <c r="M553" s="87"/>
      <c r="N553" s="87"/>
      <c r="O553" s="87"/>
      <c r="P553" s="87"/>
    </row>
    <row r="554" spans="1:16" s="1" customFormat="1" ht="14.25">
      <c r="A554" s="87"/>
      <c r="B554" s="87"/>
      <c r="C554" s="87"/>
      <c r="D554" s="87"/>
      <c r="E554" s="87"/>
      <c r="F554" s="87"/>
      <c r="G554" s="102"/>
      <c r="K554" s="87"/>
      <c r="L554" s="87"/>
      <c r="M554" s="87"/>
      <c r="N554" s="87"/>
      <c r="O554" s="87"/>
      <c r="P554" s="87"/>
    </row>
    <row r="555" spans="1:16" s="1" customFormat="1" ht="14.25">
      <c r="A555" s="87"/>
      <c r="B555" s="87"/>
      <c r="C555" s="87"/>
      <c r="D555" s="87"/>
      <c r="E555" s="87"/>
      <c r="F555" s="87"/>
      <c r="G555" s="102"/>
      <c r="K555" s="87"/>
      <c r="L555" s="87"/>
      <c r="M555" s="87"/>
      <c r="N555" s="87"/>
      <c r="O555" s="87"/>
      <c r="P555" s="87"/>
    </row>
    <row r="556" spans="1:16" s="1" customFormat="1" ht="14.25">
      <c r="A556" s="87"/>
      <c r="B556" s="87"/>
      <c r="C556" s="87"/>
      <c r="D556" s="87"/>
      <c r="E556" s="87"/>
      <c r="F556" s="87"/>
      <c r="G556" s="102"/>
      <c r="K556" s="87"/>
      <c r="L556" s="87"/>
      <c r="M556" s="87"/>
      <c r="N556" s="87"/>
      <c r="O556" s="87"/>
      <c r="P556" s="87"/>
    </row>
    <row r="557" spans="1:16" s="1" customFormat="1" ht="14.25">
      <c r="A557" s="87"/>
      <c r="B557" s="87"/>
      <c r="C557" s="87"/>
      <c r="D557" s="87"/>
      <c r="E557" s="87"/>
      <c r="F557" s="87"/>
      <c r="G557" s="102"/>
      <c r="K557" s="87"/>
      <c r="L557" s="87"/>
      <c r="M557" s="87"/>
      <c r="N557" s="87"/>
      <c r="O557" s="87"/>
      <c r="P557" s="87"/>
    </row>
    <row r="558" spans="1:16" s="1" customFormat="1" ht="14.25">
      <c r="A558" s="87"/>
      <c r="B558" s="87"/>
      <c r="C558" s="87"/>
      <c r="D558" s="87"/>
      <c r="E558" s="87"/>
      <c r="F558" s="87"/>
      <c r="G558" s="102"/>
      <c r="K558" s="87"/>
      <c r="L558" s="87"/>
      <c r="M558" s="87"/>
      <c r="N558" s="87"/>
      <c r="O558" s="87"/>
      <c r="P558" s="87"/>
    </row>
    <row r="559" spans="1:16" s="1" customFormat="1" ht="14.25">
      <c r="A559" s="87"/>
      <c r="B559" s="87"/>
      <c r="C559" s="87"/>
      <c r="D559" s="87"/>
      <c r="E559" s="87"/>
      <c r="F559" s="87"/>
      <c r="G559" s="102"/>
      <c r="K559" s="87"/>
      <c r="L559" s="87"/>
      <c r="M559" s="87"/>
      <c r="N559" s="87"/>
      <c r="O559" s="87"/>
      <c r="P559" s="87"/>
    </row>
    <row r="560" spans="1:16" s="1" customFormat="1" ht="14.25">
      <c r="A560" s="87"/>
      <c r="B560" s="87"/>
      <c r="C560" s="87"/>
      <c r="D560" s="87"/>
      <c r="E560" s="87"/>
      <c r="F560" s="87"/>
      <c r="G560" s="102"/>
      <c r="K560" s="87"/>
      <c r="L560" s="87"/>
      <c r="M560" s="87"/>
      <c r="N560" s="87"/>
      <c r="O560" s="87"/>
      <c r="P560" s="87"/>
    </row>
    <row r="561" spans="1:16" s="1" customFormat="1" ht="14.25">
      <c r="A561" s="87"/>
      <c r="B561" s="87"/>
      <c r="C561" s="87"/>
      <c r="D561" s="87"/>
      <c r="E561" s="87"/>
      <c r="F561" s="87"/>
      <c r="G561" s="102"/>
      <c r="K561" s="87"/>
      <c r="L561" s="87"/>
      <c r="M561" s="87"/>
      <c r="N561" s="87"/>
      <c r="O561" s="87"/>
      <c r="P561" s="87"/>
    </row>
    <row r="562" spans="1:16" s="1" customFormat="1" ht="14.25">
      <c r="A562" s="87"/>
      <c r="B562" s="87"/>
      <c r="C562" s="87"/>
      <c r="D562" s="87"/>
      <c r="E562" s="87"/>
      <c r="F562" s="87"/>
      <c r="G562" s="102"/>
      <c r="K562" s="87"/>
      <c r="L562" s="87"/>
      <c r="M562" s="87"/>
      <c r="N562" s="87"/>
      <c r="O562" s="87"/>
      <c r="P562" s="87"/>
    </row>
    <row r="563" spans="1:16" s="1" customFormat="1" ht="14.25">
      <c r="A563" s="87"/>
      <c r="B563" s="87"/>
      <c r="C563" s="87"/>
      <c r="D563" s="87"/>
      <c r="E563" s="87"/>
      <c r="F563" s="87"/>
      <c r="G563" s="102"/>
      <c r="K563" s="87"/>
      <c r="L563" s="87"/>
      <c r="M563" s="87"/>
      <c r="N563" s="87"/>
      <c r="O563" s="87"/>
      <c r="P563" s="87"/>
    </row>
    <row r="564" spans="1:16" s="1" customFormat="1" ht="14.25">
      <c r="A564" s="87"/>
      <c r="B564" s="87"/>
      <c r="C564" s="87"/>
      <c r="D564" s="87"/>
      <c r="E564" s="87"/>
      <c r="F564" s="87"/>
      <c r="G564" s="102"/>
      <c r="K564" s="87"/>
      <c r="L564" s="87"/>
      <c r="M564" s="87"/>
      <c r="N564" s="87"/>
      <c r="O564" s="87"/>
      <c r="P564" s="87"/>
    </row>
    <row r="565" spans="1:16" s="1" customFormat="1" ht="14.25">
      <c r="A565" s="87"/>
      <c r="B565" s="87"/>
      <c r="C565" s="87"/>
      <c r="D565" s="87"/>
      <c r="E565" s="87"/>
      <c r="F565" s="87"/>
      <c r="G565" s="102"/>
      <c r="K565" s="87"/>
      <c r="L565" s="87"/>
      <c r="M565" s="87"/>
      <c r="N565" s="87"/>
      <c r="O565" s="87"/>
      <c r="P565" s="87"/>
    </row>
    <row r="566" spans="1:16" s="1" customFormat="1" ht="14.25">
      <c r="A566" s="87"/>
      <c r="B566" s="87"/>
      <c r="C566" s="87"/>
      <c r="D566" s="87"/>
      <c r="E566" s="87"/>
      <c r="F566" s="87"/>
      <c r="G566" s="102"/>
      <c r="K566" s="87"/>
      <c r="L566" s="87"/>
      <c r="M566" s="87"/>
      <c r="N566" s="87"/>
      <c r="O566" s="87"/>
      <c r="P566" s="87"/>
    </row>
    <row r="567" spans="1:16" s="1" customFormat="1" ht="14.25">
      <c r="A567" s="87"/>
      <c r="B567" s="87"/>
      <c r="C567" s="87"/>
      <c r="D567" s="87"/>
      <c r="E567" s="87"/>
      <c r="F567" s="87"/>
      <c r="G567" s="102"/>
      <c r="K567" s="87"/>
      <c r="L567" s="87"/>
      <c r="M567" s="87"/>
      <c r="N567" s="87"/>
      <c r="O567" s="87"/>
      <c r="P567" s="87"/>
    </row>
    <row r="568" spans="1:16" s="1" customFormat="1" ht="14.25">
      <c r="A568" s="87"/>
      <c r="B568" s="87"/>
      <c r="C568" s="87"/>
      <c r="D568" s="87"/>
      <c r="E568" s="87"/>
      <c r="F568" s="87"/>
      <c r="G568" s="102"/>
      <c r="K568" s="87"/>
      <c r="L568" s="87"/>
      <c r="M568" s="87"/>
      <c r="N568" s="87"/>
      <c r="O568" s="87"/>
      <c r="P568" s="87"/>
    </row>
    <row r="569" spans="1:16" s="1" customFormat="1" ht="14.25">
      <c r="A569" s="87"/>
      <c r="B569" s="87"/>
      <c r="C569" s="87"/>
      <c r="D569" s="87"/>
      <c r="E569" s="87"/>
      <c r="F569" s="87"/>
      <c r="G569" s="102"/>
      <c r="K569" s="87"/>
      <c r="L569" s="87"/>
      <c r="M569" s="87"/>
      <c r="N569" s="87"/>
      <c r="O569" s="87"/>
      <c r="P569" s="87"/>
    </row>
    <row r="570" spans="1:16" s="1" customFormat="1" ht="14.25">
      <c r="A570" s="87"/>
      <c r="B570" s="87"/>
      <c r="C570" s="87"/>
      <c r="D570" s="87"/>
      <c r="E570" s="87"/>
      <c r="F570" s="87"/>
      <c r="G570" s="102"/>
      <c r="K570" s="87"/>
      <c r="L570" s="87"/>
      <c r="M570" s="87"/>
      <c r="N570" s="87"/>
      <c r="O570" s="87"/>
      <c r="P570" s="87"/>
    </row>
    <row r="571" spans="1:16" s="1" customFormat="1" ht="14.25">
      <c r="A571" s="87"/>
      <c r="B571" s="87"/>
      <c r="C571" s="87"/>
      <c r="D571" s="87"/>
      <c r="E571" s="87"/>
      <c r="F571" s="87"/>
      <c r="G571" s="102"/>
      <c r="K571" s="87"/>
      <c r="L571" s="87"/>
      <c r="M571" s="87"/>
      <c r="N571" s="87"/>
      <c r="O571" s="87"/>
      <c r="P571" s="87"/>
    </row>
    <row r="572" spans="1:16" s="1" customFormat="1" ht="14.25">
      <c r="A572" s="87"/>
      <c r="B572" s="87"/>
      <c r="C572" s="87"/>
      <c r="D572" s="87"/>
      <c r="E572" s="87"/>
      <c r="F572" s="87"/>
      <c r="G572" s="102"/>
      <c r="K572" s="87"/>
      <c r="L572" s="87"/>
      <c r="M572" s="87"/>
      <c r="N572" s="87"/>
      <c r="O572" s="87"/>
      <c r="P572" s="87"/>
    </row>
    <row r="573" spans="1:16" s="1" customFormat="1" ht="14.25">
      <c r="A573" s="87"/>
      <c r="B573" s="87"/>
      <c r="C573" s="87"/>
      <c r="D573" s="87"/>
      <c r="E573" s="87"/>
      <c r="F573" s="87"/>
      <c r="G573" s="102"/>
      <c r="K573" s="87"/>
      <c r="L573" s="87"/>
      <c r="M573" s="87"/>
      <c r="N573" s="87"/>
      <c r="O573" s="87"/>
      <c r="P573" s="87"/>
    </row>
    <row r="574" spans="1:16" s="1" customFormat="1" ht="14.25">
      <c r="A574" s="87"/>
      <c r="B574" s="87"/>
      <c r="C574" s="87"/>
      <c r="D574" s="87"/>
      <c r="E574" s="87"/>
      <c r="F574" s="87"/>
      <c r="G574" s="102"/>
      <c r="K574" s="87"/>
      <c r="L574" s="87"/>
      <c r="M574" s="87"/>
      <c r="N574" s="87"/>
      <c r="O574" s="87"/>
      <c r="P574" s="87"/>
    </row>
    <row r="575" spans="1:16" s="1" customFormat="1" ht="14.25">
      <c r="A575" s="87"/>
      <c r="B575" s="87"/>
      <c r="C575" s="87"/>
      <c r="D575" s="87"/>
      <c r="E575" s="87"/>
      <c r="F575" s="87"/>
      <c r="G575" s="102"/>
      <c r="K575" s="87"/>
      <c r="L575" s="87"/>
      <c r="M575" s="87"/>
      <c r="N575" s="87"/>
      <c r="O575" s="87"/>
      <c r="P575" s="87"/>
    </row>
    <row r="576" spans="1:16" s="1" customFormat="1" ht="14.25">
      <c r="A576" s="87"/>
      <c r="B576" s="87"/>
      <c r="C576" s="87"/>
      <c r="D576" s="87"/>
      <c r="E576" s="87"/>
      <c r="F576" s="87"/>
      <c r="G576" s="102"/>
      <c r="K576" s="87"/>
      <c r="L576" s="87"/>
      <c r="M576" s="87"/>
      <c r="N576" s="87"/>
      <c r="O576" s="87"/>
      <c r="P576" s="87"/>
    </row>
    <row r="577" spans="1:16" s="1" customFormat="1" ht="14.25">
      <c r="A577" s="87"/>
      <c r="B577" s="87"/>
      <c r="C577" s="87"/>
      <c r="D577" s="87"/>
      <c r="E577" s="87"/>
      <c r="F577" s="87"/>
      <c r="G577" s="102"/>
      <c r="K577" s="87"/>
      <c r="L577" s="87"/>
      <c r="M577" s="87"/>
      <c r="N577" s="87"/>
      <c r="O577" s="87"/>
      <c r="P577" s="87"/>
    </row>
    <row r="578" spans="1:16" s="1" customFormat="1" ht="14.25">
      <c r="A578" s="87"/>
      <c r="B578" s="87"/>
      <c r="C578" s="87"/>
      <c r="D578" s="87"/>
      <c r="E578" s="87"/>
      <c r="F578" s="87"/>
      <c r="G578" s="102"/>
      <c r="K578" s="87"/>
      <c r="L578" s="87"/>
      <c r="M578" s="87"/>
      <c r="N578" s="87"/>
      <c r="O578" s="87"/>
      <c r="P578" s="87"/>
    </row>
    <row r="579" spans="1:16" s="1" customFormat="1" ht="14.25">
      <c r="A579" s="87"/>
      <c r="B579" s="87"/>
      <c r="C579" s="87"/>
      <c r="D579" s="87"/>
      <c r="E579" s="87"/>
      <c r="F579" s="87"/>
      <c r="G579" s="102"/>
      <c r="K579" s="87"/>
      <c r="L579" s="87"/>
      <c r="M579" s="87"/>
      <c r="N579" s="87"/>
      <c r="O579" s="87"/>
      <c r="P579" s="87"/>
    </row>
    <row r="580" spans="1:16" s="1" customFormat="1" ht="14.25">
      <c r="A580" s="87"/>
      <c r="B580" s="87"/>
      <c r="C580" s="87"/>
      <c r="D580" s="87"/>
      <c r="E580" s="87"/>
      <c r="F580" s="87"/>
      <c r="G580" s="102"/>
      <c r="K580" s="87"/>
      <c r="L580" s="87"/>
      <c r="M580" s="87"/>
      <c r="N580" s="87"/>
      <c r="O580" s="87"/>
      <c r="P580" s="87"/>
    </row>
    <row r="581" spans="1:16" s="1" customFormat="1" ht="14.25">
      <c r="A581" s="87"/>
      <c r="B581" s="87"/>
      <c r="C581" s="87"/>
      <c r="D581" s="87"/>
      <c r="E581" s="87"/>
      <c r="F581" s="87"/>
      <c r="G581" s="102"/>
      <c r="K581" s="87"/>
      <c r="L581" s="87"/>
      <c r="M581" s="87"/>
      <c r="N581" s="87"/>
      <c r="O581" s="87"/>
      <c r="P581" s="87"/>
    </row>
    <row r="582" spans="1:16" s="1" customFormat="1" ht="14.25">
      <c r="A582" s="87"/>
      <c r="B582" s="87"/>
      <c r="C582" s="87"/>
      <c r="D582" s="87"/>
      <c r="E582" s="87"/>
      <c r="F582" s="87"/>
      <c r="G582" s="102"/>
      <c r="K582" s="87"/>
      <c r="L582" s="87"/>
      <c r="M582" s="87"/>
      <c r="N582" s="87"/>
      <c r="O582" s="87"/>
      <c r="P582" s="87"/>
    </row>
    <row r="583" spans="1:16" s="1" customFormat="1" ht="14.25">
      <c r="A583" s="87"/>
      <c r="B583" s="87"/>
      <c r="C583" s="87"/>
      <c r="D583" s="87"/>
      <c r="E583" s="87"/>
      <c r="F583" s="87"/>
      <c r="G583" s="102"/>
      <c r="K583" s="87"/>
      <c r="L583" s="87"/>
      <c r="M583" s="87"/>
      <c r="N583" s="87"/>
      <c r="O583" s="87"/>
      <c r="P583" s="87"/>
    </row>
    <row r="584" spans="1:16" s="1" customFormat="1" ht="14.25">
      <c r="A584" s="87"/>
      <c r="B584" s="87"/>
      <c r="C584" s="87"/>
      <c r="D584" s="87"/>
      <c r="E584" s="87"/>
      <c r="F584" s="87"/>
      <c r="G584" s="102"/>
      <c r="K584" s="87"/>
      <c r="L584" s="87"/>
      <c r="M584" s="87"/>
      <c r="N584" s="87"/>
      <c r="O584" s="87"/>
      <c r="P584" s="87"/>
    </row>
    <row r="585" spans="1:16" s="1" customFormat="1" ht="14.25">
      <c r="A585" s="87"/>
      <c r="B585" s="87"/>
      <c r="C585" s="87"/>
      <c r="D585" s="87"/>
      <c r="E585" s="87"/>
      <c r="F585" s="87"/>
      <c r="G585" s="102"/>
      <c r="K585" s="87"/>
      <c r="L585" s="87"/>
      <c r="M585" s="87"/>
      <c r="N585" s="87"/>
      <c r="O585" s="87"/>
      <c r="P585" s="87"/>
    </row>
    <row r="586" spans="1:16" s="1" customFormat="1" ht="14.25">
      <c r="A586" s="87"/>
      <c r="B586" s="87"/>
      <c r="C586" s="87"/>
      <c r="D586" s="87"/>
      <c r="E586" s="87"/>
      <c r="F586" s="87"/>
      <c r="G586" s="102"/>
      <c r="K586" s="87"/>
      <c r="L586" s="87"/>
      <c r="M586" s="87"/>
      <c r="N586" s="87"/>
      <c r="O586" s="87"/>
      <c r="P586" s="87"/>
    </row>
    <row r="587" spans="1:16" s="1" customFormat="1" ht="14.25">
      <c r="A587" s="87"/>
      <c r="B587" s="87"/>
      <c r="C587" s="87"/>
      <c r="D587" s="87"/>
      <c r="E587" s="87"/>
      <c r="F587" s="87"/>
      <c r="G587" s="102"/>
      <c r="K587" s="87"/>
      <c r="L587" s="87"/>
      <c r="M587" s="87"/>
      <c r="N587" s="87"/>
      <c r="O587" s="87"/>
      <c r="P587" s="87"/>
    </row>
    <row r="588" spans="1:16" s="1" customFormat="1" ht="14.25">
      <c r="A588" s="87"/>
      <c r="B588" s="87"/>
      <c r="C588" s="87"/>
      <c r="D588" s="87"/>
      <c r="E588" s="87"/>
      <c r="F588" s="87"/>
      <c r="G588" s="102"/>
      <c r="K588" s="87"/>
      <c r="L588" s="87"/>
      <c r="M588" s="87"/>
      <c r="N588" s="87"/>
      <c r="O588" s="87"/>
      <c r="P588" s="87"/>
    </row>
    <row r="589" spans="1:16" s="1" customFormat="1" ht="14.25">
      <c r="A589" s="87"/>
      <c r="B589" s="87"/>
      <c r="C589" s="87"/>
      <c r="D589" s="87"/>
      <c r="E589" s="87"/>
      <c r="F589" s="87"/>
      <c r="G589" s="102"/>
      <c r="K589" s="87"/>
      <c r="L589" s="87"/>
      <c r="M589" s="87"/>
      <c r="N589" s="87"/>
      <c r="O589" s="87"/>
      <c r="P589" s="87"/>
    </row>
    <row r="590" spans="1:16" s="1" customFormat="1" ht="14.25">
      <c r="A590" s="87"/>
      <c r="B590" s="87"/>
      <c r="C590" s="87"/>
      <c r="D590" s="87"/>
      <c r="E590" s="87"/>
      <c r="F590" s="87"/>
      <c r="G590" s="102"/>
      <c r="K590" s="87"/>
      <c r="L590" s="87"/>
      <c r="M590" s="87"/>
      <c r="N590" s="87"/>
      <c r="O590" s="87"/>
      <c r="P590" s="87"/>
    </row>
    <row r="591" spans="1:16" s="1" customFormat="1" ht="14.25">
      <c r="A591" s="87"/>
      <c r="B591" s="87"/>
      <c r="C591" s="87"/>
      <c r="D591" s="87"/>
      <c r="E591" s="87"/>
      <c r="F591" s="87"/>
      <c r="G591" s="102"/>
      <c r="K591" s="87"/>
      <c r="L591" s="87"/>
      <c r="M591" s="87"/>
      <c r="N591" s="87"/>
      <c r="O591" s="87"/>
      <c r="P591" s="87"/>
    </row>
    <row r="592" spans="1:16" s="1" customFormat="1" ht="14.25">
      <c r="A592" s="87"/>
      <c r="B592" s="87"/>
      <c r="C592" s="87"/>
      <c r="D592" s="87"/>
      <c r="E592" s="87"/>
      <c r="F592" s="87"/>
      <c r="G592" s="102"/>
      <c r="K592" s="87"/>
      <c r="L592" s="87"/>
      <c r="M592" s="87"/>
      <c r="N592" s="87"/>
      <c r="O592" s="87"/>
      <c r="P592" s="87"/>
    </row>
    <row r="593" spans="1:16" s="1" customFormat="1" ht="14.25">
      <c r="A593" s="87"/>
      <c r="B593" s="87"/>
      <c r="C593" s="87"/>
      <c r="D593" s="87"/>
      <c r="E593" s="87"/>
      <c r="F593" s="87"/>
      <c r="G593" s="102"/>
      <c r="K593" s="87"/>
      <c r="L593" s="87"/>
      <c r="M593" s="87"/>
      <c r="N593" s="87"/>
      <c r="O593" s="87"/>
      <c r="P593" s="87"/>
    </row>
    <row r="594" spans="1:16" s="1" customFormat="1" ht="14.25">
      <c r="A594" s="87"/>
      <c r="B594" s="87"/>
      <c r="C594" s="87"/>
      <c r="D594" s="87"/>
      <c r="E594" s="87"/>
      <c r="F594" s="87"/>
      <c r="G594" s="102"/>
      <c r="K594" s="87"/>
      <c r="L594" s="87"/>
      <c r="M594" s="87"/>
      <c r="N594" s="87"/>
      <c r="O594" s="87"/>
      <c r="P594" s="87"/>
    </row>
    <row r="595" spans="1:16" s="1" customFormat="1" ht="14.25">
      <c r="A595" s="87"/>
      <c r="B595" s="87"/>
      <c r="C595" s="87"/>
      <c r="D595" s="87"/>
      <c r="E595" s="87"/>
      <c r="F595" s="87"/>
      <c r="G595" s="102"/>
      <c r="K595" s="87"/>
      <c r="L595" s="87"/>
      <c r="M595" s="87"/>
      <c r="N595" s="87"/>
      <c r="O595" s="87"/>
      <c r="P595" s="87"/>
    </row>
    <row r="596" spans="1:16" s="1" customFormat="1" ht="14.25">
      <c r="A596" s="87"/>
      <c r="B596" s="87"/>
      <c r="C596" s="87"/>
      <c r="D596" s="87"/>
      <c r="E596" s="87"/>
      <c r="F596" s="87"/>
      <c r="G596" s="102"/>
      <c r="K596" s="87"/>
      <c r="L596" s="87"/>
      <c r="M596" s="87"/>
      <c r="N596" s="87"/>
      <c r="O596" s="87"/>
      <c r="P596" s="87"/>
    </row>
    <row r="597" spans="1:16" s="1" customFormat="1" ht="14.25">
      <c r="A597" s="87"/>
      <c r="B597" s="87"/>
      <c r="C597" s="87"/>
      <c r="D597" s="87"/>
      <c r="E597" s="87"/>
      <c r="F597" s="87"/>
      <c r="G597" s="102"/>
      <c r="K597" s="87"/>
      <c r="L597" s="87"/>
      <c r="M597" s="87"/>
      <c r="N597" s="87"/>
      <c r="O597" s="87"/>
      <c r="P597" s="87"/>
    </row>
    <row r="598" spans="1:16" s="1" customFormat="1" ht="14.25">
      <c r="A598" s="87"/>
      <c r="B598" s="87"/>
      <c r="C598" s="87"/>
      <c r="D598" s="87"/>
      <c r="E598" s="87"/>
      <c r="F598" s="87"/>
      <c r="G598" s="102"/>
      <c r="K598" s="87"/>
      <c r="L598" s="87"/>
      <c r="M598" s="87"/>
      <c r="N598" s="87"/>
      <c r="O598" s="87"/>
      <c r="P598" s="87"/>
    </row>
    <row r="599" spans="1:16" s="1" customFormat="1" ht="14.25">
      <c r="A599" s="87"/>
      <c r="B599" s="87"/>
      <c r="C599" s="87"/>
      <c r="D599" s="87"/>
      <c r="E599" s="87"/>
      <c r="F599" s="87"/>
      <c r="G599" s="102"/>
      <c r="K599" s="87"/>
      <c r="L599" s="87"/>
      <c r="M599" s="87"/>
      <c r="N599" s="87"/>
      <c r="O599" s="87"/>
      <c r="P599" s="87"/>
    </row>
    <row r="600" spans="1:16" s="1" customFormat="1" ht="14.25">
      <c r="A600" s="87"/>
      <c r="B600" s="87"/>
      <c r="C600" s="87"/>
      <c r="D600" s="87"/>
      <c r="E600" s="87"/>
      <c r="F600" s="87"/>
      <c r="G600" s="102"/>
      <c r="K600" s="87"/>
      <c r="L600" s="87"/>
      <c r="M600" s="87"/>
      <c r="N600" s="87"/>
      <c r="O600" s="87"/>
      <c r="P600" s="87"/>
    </row>
    <row r="601" spans="1:16" s="1" customFormat="1" ht="14.25">
      <c r="A601" s="87"/>
      <c r="B601" s="87"/>
      <c r="C601" s="87"/>
      <c r="D601" s="87"/>
      <c r="E601" s="87"/>
      <c r="F601" s="87"/>
      <c r="G601" s="102"/>
      <c r="K601" s="87"/>
      <c r="L601" s="87"/>
      <c r="M601" s="87"/>
      <c r="N601" s="87"/>
      <c r="O601" s="87"/>
      <c r="P601" s="87"/>
    </row>
    <row r="602" spans="1:16" s="1" customFormat="1" ht="14.25">
      <c r="A602" s="87"/>
      <c r="B602" s="87"/>
      <c r="C602" s="87"/>
      <c r="D602" s="87"/>
      <c r="E602" s="87"/>
      <c r="F602" s="87"/>
      <c r="G602" s="102"/>
      <c r="K602" s="87"/>
      <c r="L602" s="87"/>
      <c r="M602" s="87"/>
      <c r="N602" s="87"/>
      <c r="O602" s="87"/>
      <c r="P602" s="87"/>
    </row>
    <row r="603" spans="1:16" s="1" customFormat="1" ht="14.25">
      <c r="A603" s="87"/>
      <c r="B603" s="87"/>
      <c r="C603" s="87"/>
      <c r="D603" s="87"/>
      <c r="E603" s="87"/>
      <c r="F603" s="87"/>
      <c r="G603" s="102"/>
      <c r="K603" s="87"/>
      <c r="L603" s="87"/>
      <c r="M603" s="87"/>
      <c r="N603" s="87"/>
      <c r="O603" s="87"/>
      <c r="P603" s="87"/>
    </row>
    <row r="604" spans="1:16" s="1" customFormat="1" ht="14.25">
      <c r="A604" s="87"/>
      <c r="B604" s="87"/>
      <c r="C604" s="87"/>
      <c r="D604" s="87"/>
      <c r="E604" s="87"/>
      <c r="F604" s="87"/>
      <c r="G604" s="102"/>
      <c r="K604" s="87"/>
      <c r="L604" s="87"/>
      <c r="M604" s="87"/>
      <c r="N604" s="87"/>
      <c r="O604" s="87"/>
      <c r="P604" s="87"/>
    </row>
    <row r="605" spans="1:16" s="1" customFormat="1" ht="14.25">
      <c r="A605" s="87"/>
      <c r="B605" s="87"/>
      <c r="C605" s="87"/>
      <c r="D605" s="87"/>
      <c r="E605" s="87"/>
      <c r="F605" s="87"/>
      <c r="G605" s="102"/>
      <c r="K605" s="87"/>
      <c r="L605" s="87"/>
      <c r="M605" s="87"/>
      <c r="N605" s="87"/>
      <c r="O605" s="87"/>
      <c r="P605" s="87"/>
    </row>
    <row r="606" spans="1:16" s="1" customFormat="1" ht="14.25">
      <c r="A606" s="87"/>
      <c r="B606" s="87"/>
      <c r="C606" s="87"/>
      <c r="D606" s="87"/>
      <c r="E606" s="87"/>
      <c r="F606" s="87"/>
      <c r="G606" s="102"/>
      <c r="K606" s="87"/>
      <c r="L606" s="87"/>
      <c r="M606" s="87"/>
      <c r="N606" s="87"/>
      <c r="O606" s="87"/>
      <c r="P606" s="87"/>
    </row>
    <row r="607" spans="1:16" s="1" customFormat="1" ht="14.25">
      <c r="A607" s="87"/>
      <c r="B607" s="87"/>
      <c r="C607" s="87"/>
      <c r="D607" s="87"/>
      <c r="E607" s="87"/>
      <c r="F607" s="87"/>
      <c r="G607" s="102"/>
      <c r="K607" s="87"/>
      <c r="L607" s="87"/>
      <c r="M607" s="87"/>
      <c r="N607" s="87"/>
      <c r="O607" s="87"/>
      <c r="P607" s="87"/>
    </row>
    <row r="608" spans="1:16" s="1" customFormat="1" ht="14.25">
      <c r="A608" s="87"/>
      <c r="B608" s="87"/>
      <c r="C608" s="87"/>
      <c r="D608" s="87"/>
      <c r="E608" s="87"/>
      <c r="F608" s="87"/>
      <c r="G608" s="102"/>
      <c r="K608" s="87"/>
      <c r="L608" s="87"/>
      <c r="M608" s="87"/>
      <c r="N608" s="87"/>
      <c r="O608" s="87"/>
      <c r="P608" s="87"/>
    </row>
    <row r="609" spans="1:16" s="1" customFormat="1" ht="14.25">
      <c r="A609" s="87"/>
      <c r="B609" s="87"/>
      <c r="C609" s="87"/>
      <c r="D609" s="87"/>
      <c r="E609" s="87"/>
      <c r="F609" s="87"/>
      <c r="G609" s="102"/>
      <c r="K609" s="87"/>
      <c r="L609" s="87"/>
      <c r="M609" s="87"/>
      <c r="N609" s="87"/>
      <c r="O609" s="87"/>
      <c r="P609" s="87"/>
    </row>
    <row r="610" spans="1:16" s="1" customFormat="1" ht="14.25">
      <c r="A610" s="87"/>
      <c r="B610" s="87"/>
      <c r="C610" s="87"/>
      <c r="D610" s="87"/>
      <c r="E610" s="87"/>
      <c r="F610" s="87"/>
      <c r="G610" s="102"/>
      <c r="K610" s="87"/>
      <c r="L610" s="87"/>
      <c r="M610" s="87"/>
      <c r="N610" s="87"/>
      <c r="O610" s="87"/>
      <c r="P610" s="87"/>
    </row>
    <row r="611" spans="1:16" s="1" customFormat="1" ht="14.25">
      <c r="A611" s="87"/>
      <c r="B611" s="87"/>
      <c r="C611" s="87"/>
      <c r="D611" s="87"/>
      <c r="E611" s="87"/>
      <c r="F611" s="87"/>
      <c r="G611" s="102"/>
      <c r="K611" s="87"/>
      <c r="L611" s="87"/>
      <c r="M611" s="87"/>
      <c r="N611" s="87"/>
      <c r="O611" s="87"/>
      <c r="P611" s="87"/>
    </row>
    <row r="612" spans="1:16" s="1" customFormat="1" ht="14.25">
      <c r="A612" s="87"/>
      <c r="B612" s="87"/>
      <c r="C612" s="87"/>
      <c r="D612" s="87"/>
      <c r="E612" s="87"/>
      <c r="F612" s="87"/>
      <c r="G612" s="102"/>
      <c r="K612" s="87"/>
      <c r="L612" s="87"/>
      <c r="M612" s="87"/>
      <c r="N612" s="87"/>
      <c r="O612" s="87"/>
      <c r="P612" s="87"/>
    </row>
    <row r="613" spans="1:16" s="1" customFormat="1" ht="14.25">
      <c r="A613" s="87"/>
      <c r="B613" s="87"/>
      <c r="C613" s="87"/>
      <c r="D613" s="87"/>
      <c r="E613" s="87"/>
      <c r="F613" s="87"/>
      <c r="G613" s="102"/>
      <c r="K613" s="87"/>
      <c r="L613" s="87"/>
      <c r="M613" s="87"/>
      <c r="N613" s="87"/>
      <c r="O613" s="87"/>
      <c r="P613" s="87"/>
    </row>
    <row r="614" spans="1:16" s="1" customFormat="1" ht="14.25">
      <c r="A614" s="87"/>
      <c r="B614" s="87"/>
      <c r="C614" s="87"/>
      <c r="D614" s="87"/>
      <c r="E614" s="87"/>
      <c r="F614" s="87"/>
      <c r="G614" s="102"/>
      <c r="K614" s="87"/>
      <c r="L614" s="87"/>
      <c r="M614" s="87"/>
      <c r="N614" s="87"/>
      <c r="O614" s="87"/>
      <c r="P614" s="87"/>
    </row>
    <row r="615" spans="1:16" s="1" customFormat="1" ht="14.25">
      <c r="A615" s="87"/>
      <c r="B615" s="87"/>
      <c r="C615" s="87"/>
      <c r="D615" s="87"/>
      <c r="E615" s="87"/>
      <c r="F615" s="87"/>
      <c r="G615" s="102"/>
      <c r="K615" s="87"/>
      <c r="L615" s="87"/>
      <c r="M615" s="87"/>
      <c r="N615" s="87"/>
      <c r="O615" s="87"/>
      <c r="P615" s="87"/>
    </row>
    <row r="616" spans="1:16" s="1" customFormat="1" ht="14.25">
      <c r="A616" s="87"/>
      <c r="B616" s="87"/>
      <c r="C616" s="87"/>
      <c r="D616" s="87"/>
      <c r="E616" s="87"/>
      <c r="F616" s="87"/>
      <c r="G616" s="102"/>
      <c r="K616" s="87"/>
      <c r="L616" s="87"/>
      <c r="M616" s="87"/>
      <c r="N616" s="87"/>
      <c r="O616" s="87"/>
      <c r="P616" s="87"/>
    </row>
    <row r="617" spans="1:16" s="1" customFormat="1" ht="14.25">
      <c r="A617" s="87"/>
      <c r="B617" s="87"/>
      <c r="C617" s="87"/>
      <c r="D617" s="87"/>
      <c r="E617" s="87"/>
      <c r="F617" s="87"/>
      <c r="G617" s="102"/>
      <c r="K617" s="87"/>
      <c r="L617" s="87"/>
      <c r="M617" s="87"/>
      <c r="N617" s="87"/>
      <c r="O617" s="87"/>
      <c r="P617" s="87"/>
    </row>
    <row r="618" spans="1:16" s="1" customFormat="1" ht="14.25">
      <c r="A618" s="87"/>
      <c r="B618" s="87"/>
      <c r="C618" s="87"/>
      <c r="D618" s="87"/>
      <c r="E618" s="87"/>
      <c r="F618" s="87"/>
      <c r="G618" s="102"/>
      <c r="K618" s="87"/>
      <c r="L618" s="87"/>
      <c r="M618" s="87"/>
      <c r="N618" s="87"/>
      <c r="O618" s="87"/>
      <c r="P618" s="87"/>
    </row>
    <row r="619" spans="1:16" s="1" customFormat="1" ht="14.25">
      <c r="A619" s="87"/>
      <c r="B619" s="87"/>
      <c r="C619" s="87"/>
      <c r="D619" s="87"/>
      <c r="E619" s="87"/>
      <c r="F619" s="87"/>
      <c r="G619" s="102"/>
      <c r="K619" s="87"/>
      <c r="L619" s="87"/>
      <c r="M619" s="87"/>
      <c r="N619" s="87"/>
      <c r="O619" s="87"/>
      <c r="P619" s="87"/>
    </row>
    <row r="620" spans="1:16" s="1" customFormat="1" ht="14.25">
      <c r="A620" s="87"/>
      <c r="B620" s="87"/>
      <c r="C620" s="87"/>
      <c r="D620" s="87"/>
      <c r="E620" s="87"/>
      <c r="F620" s="87"/>
      <c r="G620" s="102"/>
      <c r="K620" s="87"/>
      <c r="L620" s="87"/>
      <c r="M620" s="87"/>
      <c r="N620" s="87"/>
      <c r="O620" s="87"/>
      <c r="P620" s="87"/>
    </row>
    <row r="621" spans="1:16" s="1" customFormat="1" ht="14.25">
      <c r="A621" s="87"/>
      <c r="B621" s="87"/>
      <c r="C621" s="87"/>
      <c r="D621" s="87"/>
      <c r="E621" s="87"/>
      <c r="F621" s="87"/>
      <c r="G621" s="102"/>
      <c r="K621" s="87"/>
      <c r="L621" s="87"/>
      <c r="M621" s="87"/>
      <c r="N621" s="87"/>
      <c r="O621" s="87"/>
      <c r="P621" s="87"/>
    </row>
    <row r="622" spans="1:16" s="1" customFormat="1" ht="14.25">
      <c r="A622" s="87"/>
      <c r="B622" s="87"/>
      <c r="C622" s="87"/>
      <c r="D622" s="87"/>
      <c r="E622" s="87"/>
      <c r="F622" s="87"/>
      <c r="G622" s="102"/>
      <c r="K622" s="87"/>
      <c r="L622" s="87"/>
      <c r="M622" s="87"/>
      <c r="N622" s="87"/>
      <c r="O622" s="87"/>
      <c r="P622" s="87"/>
    </row>
    <row r="623" spans="1:16" s="1" customFormat="1" ht="14.25">
      <c r="A623" s="87"/>
      <c r="B623" s="87"/>
      <c r="C623" s="87"/>
      <c r="D623" s="87"/>
      <c r="E623" s="87"/>
      <c r="F623" s="87"/>
      <c r="G623" s="102"/>
      <c r="K623" s="87"/>
      <c r="L623" s="87"/>
      <c r="M623" s="87"/>
      <c r="N623" s="87"/>
      <c r="O623" s="87"/>
      <c r="P623" s="87"/>
    </row>
    <row r="624" spans="1:16" s="1" customFormat="1" ht="14.25">
      <c r="A624" s="87"/>
      <c r="B624" s="87"/>
      <c r="C624" s="87"/>
      <c r="D624" s="87"/>
      <c r="E624" s="87"/>
      <c r="F624" s="87"/>
      <c r="G624" s="102"/>
      <c r="K624" s="87"/>
      <c r="L624" s="87"/>
      <c r="M624" s="87"/>
      <c r="N624" s="87"/>
      <c r="O624" s="87"/>
      <c r="P624" s="87"/>
    </row>
    <row r="625" spans="1:16" s="1" customFormat="1" ht="14.25">
      <c r="A625" s="87"/>
      <c r="B625" s="87"/>
      <c r="C625" s="87"/>
      <c r="D625" s="87"/>
      <c r="E625" s="87"/>
      <c r="F625" s="87"/>
      <c r="G625" s="102"/>
      <c r="K625" s="87"/>
      <c r="L625" s="87"/>
      <c r="M625" s="87"/>
      <c r="N625" s="87"/>
      <c r="O625" s="87"/>
      <c r="P625" s="87"/>
    </row>
    <row r="626" spans="1:16" s="1" customFormat="1" ht="14.25">
      <c r="A626" s="87"/>
      <c r="B626" s="87"/>
      <c r="C626" s="87"/>
      <c r="D626" s="87"/>
      <c r="E626" s="87"/>
      <c r="F626" s="87"/>
      <c r="G626" s="102"/>
      <c r="K626" s="87"/>
      <c r="L626" s="87"/>
      <c r="M626" s="87"/>
      <c r="N626" s="87"/>
      <c r="O626" s="87"/>
      <c r="P626" s="87"/>
    </row>
    <row r="627" spans="1:16" s="1" customFormat="1" ht="14.25">
      <c r="A627" s="87"/>
      <c r="B627" s="87"/>
      <c r="C627" s="87"/>
      <c r="D627" s="87"/>
      <c r="E627" s="87"/>
      <c r="F627" s="87"/>
      <c r="G627" s="102"/>
      <c r="K627" s="87"/>
      <c r="L627" s="87"/>
      <c r="M627" s="87"/>
      <c r="N627" s="87"/>
      <c r="O627" s="87"/>
      <c r="P627" s="87"/>
    </row>
    <row r="628" spans="1:16" s="1" customFormat="1" ht="14.25">
      <c r="A628" s="87"/>
      <c r="B628" s="87"/>
      <c r="C628" s="87"/>
      <c r="D628" s="87"/>
      <c r="E628" s="87"/>
      <c r="F628" s="87"/>
      <c r="G628" s="102"/>
      <c r="K628" s="87"/>
      <c r="L628" s="87"/>
      <c r="M628" s="87"/>
      <c r="N628" s="87"/>
      <c r="O628" s="87"/>
      <c r="P628" s="87"/>
    </row>
    <row r="629" spans="1:16" s="1" customFormat="1" ht="14.25">
      <c r="A629" s="87"/>
      <c r="B629" s="87"/>
      <c r="C629" s="87"/>
      <c r="D629" s="87"/>
      <c r="E629" s="87"/>
      <c r="F629" s="87"/>
      <c r="G629" s="102"/>
      <c r="K629" s="87"/>
      <c r="L629" s="87"/>
      <c r="M629" s="87"/>
      <c r="N629" s="87"/>
      <c r="O629" s="87"/>
      <c r="P629" s="87"/>
    </row>
    <row r="630" spans="1:16" s="1" customFormat="1" ht="14.25">
      <c r="A630" s="87"/>
      <c r="B630" s="87"/>
      <c r="C630" s="87"/>
      <c r="D630" s="87"/>
      <c r="E630" s="87"/>
      <c r="F630" s="87"/>
      <c r="G630" s="102"/>
      <c r="K630" s="87"/>
      <c r="L630" s="87"/>
      <c r="M630" s="87"/>
      <c r="N630" s="87"/>
      <c r="O630" s="87"/>
      <c r="P630" s="87"/>
    </row>
    <row r="631" spans="1:16" s="1" customFormat="1" ht="14.25">
      <c r="A631" s="87"/>
      <c r="B631" s="87"/>
      <c r="C631" s="87"/>
      <c r="D631" s="87"/>
      <c r="E631" s="87"/>
      <c r="F631" s="87"/>
      <c r="G631" s="102"/>
      <c r="K631" s="87"/>
      <c r="L631" s="87"/>
      <c r="M631" s="87"/>
      <c r="N631" s="87"/>
      <c r="O631" s="87"/>
      <c r="P631" s="87"/>
    </row>
    <row r="632" spans="1:16" s="1" customFormat="1" ht="14.25">
      <c r="A632" s="87"/>
      <c r="B632" s="87"/>
      <c r="C632" s="87"/>
      <c r="D632" s="87"/>
      <c r="E632" s="87"/>
      <c r="F632" s="87"/>
      <c r="G632" s="102"/>
      <c r="K632" s="87"/>
      <c r="L632" s="87"/>
      <c r="M632" s="87"/>
      <c r="N632" s="87"/>
      <c r="O632" s="87"/>
      <c r="P632" s="87"/>
    </row>
    <row r="633" spans="1:16" s="1" customFormat="1" ht="14.25">
      <c r="A633" s="87"/>
      <c r="B633" s="87"/>
      <c r="C633" s="87"/>
      <c r="D633" s="87"/>
      <c r="E633" s="87"/>
      <c r="F633" s="87"/>
      <c r="G633" s="102"/>
      <c r="K633" s="87"/>
      <c r="L633" s="87"/>
      <c r="M633" s="87"/>
      <c r="N633" s="87"/>
      <c r="O633" s="87"/>
      <c r="P633" s="87"/>
    </row>
    <row r="634" spans="1:16" s="1" customFormat="1" ht="14.25">
      <c r="A634" s="87"/>
      <c r="B634" s="87"/>
      <c r="C634" s="87"/>
      <c r="D634" s="87"/>
      <c r="E634" s="87"/>
      <c r="F634" s="87"/>
      <c r="G634" s="102"/>
      <c r="K634" s="87"/>
      <c r="L634" s="87"/>
      <c r="M634" s="87"/>
      <c r="N634" s="87"/>
      <c r="O634" s="87"/>
      <c r="P634" s="87"/>
    </row>
    <row r="635" spans="1:16" s="1" customFormat="1" ht="14.25">
      <c r="A635" s="87"/>
      <c r="B635" s="87"/>
      <c r="C635" s="87"/>
      <c r="D635" s="87"/>
      <c r="E635" s="87"/>
      <c r="F635" s="87"/>
      <c r="G635" s="102"/>
      <c r="K635" s="87"/>
      <c r="L635" s="87"/>
      <c r="M635" s="87"/>
      <c r="N635" s="87"/>
      <c r="O635" s="87"/>
      <c r="P635" s="87"/>
    </row>
    <row r="636" spans="1:16" s="1" customFormat="1" ht="14.25">
      <c r="A636" s="87"/>
      <c r="B636" s="87"/>
      <c r="C636" s="87"/>
      <c r="D636" s="87"/>
      <c r="E636" s="87"/>
      <c r="F636" s="87"/>
      <c r="G636" s="102"/>
      <c r="K636" s="87"/>
      <c r="L636" s="87"/>
      <c r="M636" s="87"/>
      <c r="N636" s="87"/>
      <c r="O636" s="87"/>
      <c r="P636" s="87"/>
    </row>
    <row r="637" spans="1:16" s="1" customFormat="1" ht="14.25">
      <c r="A637" s="87"/>
      <c r="B637" s="87"/>
      <c r="C637" s="87"/>
      <c r="D637" s="87"/>
      <c r="E637" s="87"/>
      <c r="F637" s="87"/>
      <c r="G637" s="102"/>
      <c r="K637" s="87"/>
      <c r="L637" s="87"/>
      <c r="M637" s="87"/>
      <c r="N637" s="87"/>
      <c r="O637" s="87"/>
      <c r="P637" s="87"/>
    </row>
    <row r="638" spans="1:16" s="1" customFormat="1" ht="14.25">
      <c r="A638" s="87"/>
      <c r="B638" s="87"/>
      <c r="C638" s="87"/>
      <c r="D638" s="87"/>
      <c r="E638" s="87"/>
      <c r="F638" s="87"/>
      <c r="G638" s="102"/>
      <c r="K638" s="87"/>
      <c r="L638" s="87"/>
      <c r="M638" s="87"/>
      <c r="N638" s="87"/>
      <c r="O638" s="87"/>
      <c r="P638" s="87"/>
    </row>
    <row r="639" spans="1:16" s="1" customFormat="1" ht="14.25">
      <c r="A639" s="87"/>
      <c r="B639" s="87"/>
      <c r="C639" s="87"/>
      <c r="D639" s="87"/>
      <c r="E639" s="87"/>
      <c r="F639" s="87"/>
      <c r="G639" s="102"/>
      <c r="K639" s="87"/>
      <c r="L639" s="87"/>
      <c r="M639" s="87"/>
      <c r="N639" s="87"/>
      <c r="O639" s="87"/>
      <c r="P639" s="87"/>
    </row>
    <row r="640" spans="1:16" s="1" customFormat="1" ht="14.25">
      <c r="A640" s="87"/>
      <c r="B640" s="87"/>
      <c r="C640" s="87"/>
      <c r="D640" s="87"/>
      <c r="E640" s="87"/>
      <c r="F640" s="87"/>
      <c r="G640" s="102"/>
      <c r="K640" s="87"/>
      <c r="L640" s="87"/>
      <c r="M640" s="87"/>
      <c r="N640" s="87"/>
      <c r="O640" s="87"/>
      <c r="P640" s="87"/>
    </row>
    <row r="641" spans="1:16" s="1" customFormat="1" ht="14.25">
      <c r="A641" s="87"/>
      <c r="B641" s="87"/>
      <c r="C641" s="87"/>
      <c r="D641" s="87"/>
      <c r="E641" s="87"/>
      <c r="F641" s="87"/>
      <c r="G641" s="102"/>
      <c r="K641" s="87"/>
      <c r="L641" s="87"/>
      <c r="M641" s="87"/>
      <c r="N641" s="87"/>
      <c r="O641" s="87"/>
      <c r="P641" s="87"/>
    </row>
    <row r="642" spans="1:16" s="1" customFormat="1" ht="14.25">
      <c r="A642" s="87"/>
      <c r="B642" s="87"/>
      <c r="C642" s="87"/>
      <c r="D642" s="87"/>
      <c r="E642" s="87"/>
      <c r="F642" s="87"/>
      <c r="G642" s="102"/>
      <c r="K642" s="87"/>
      <c r="L642" s="87"/>
      <c r="M642" s="87"/>
      <c r="N642" s="87"/>
      <c r="O642" s="87"/>
      <c r="P642" s="87"/>
    </row>
    <row r="643" spans="1:16" s="1" customFormat="1" ht="14.25">
      <c r="A643" s="87"/>
      <c r="B643" s="87"/>
      <c r="C643" s="87"/>
      <c r="D643" s="87"/>
      <c r="E643" s="87"/>
      <c r="F643" s="87"/>
      <c r="G643" s="102"/>
      <c r="K643" s="87"/>
      <c r="L643" s="87"/>
      <c r="M643" s="87"/>
      <c r="N643" s="87"/>
      <c r="O643" s="87"/>
      <c r="P643" s="87"/>
    </row>
    <row r="644" spans="1:16" s="1" customFormat="1" ht="14.25">
      <c r="A644" s="87"/>
      <c r="B644" s="87"/>
      <c r="C644" s="87"/>
      <c r="D644" s="87"/>
      <c r="E644" s="87"/>
      <c r="F644" s="87"/>
      <c r="G644" s="102"/>
      <c r="K644" s="87"/>
      <c r="L644" s="87"/>
      <c r="M644" s="87"/>
      <c r="N644" s="87"/>
      <c r="O644" s="87"/>
      <c r="P644" s="87"/>
    </row>
    <row r="645" spans="1:16" s="1" customFormat="1" ht="14.25">
      <c r="A645" s="87"/>
      <c r="B645" s="87"/>
      <c r="C645" s="87"/>
      <c r="D645" s="87"/>
      <c r="E645" s="87"/>
      <c r="F645" s="87"/>
      <c r="G645" s="102"/>
      <c r="K645" s="87"/>
      <c r="L645" s="87"/>
      <c r="M645" s="87"/>
      <c r="N645" s="87"/>
      <c r="O645" s="87"/>
      <c r="P645" s="87"/>
    </row>
    <row r="646" spans="1:16" s="1" customFormat="1" ht="14.25">
      <c r="A646" s="87"/>
      <c r="B646" s="87"/>
      <c r="C646" s="87"/>
      <c r="D646" s="87"/>
      <c r="E646" s="87"/>
      <c r="F646" s="87"/>
      <c r="G646" s="102"/>
      <c r="K646" s="87"/>
      <c r="L646" s="87"/>
      <c r="M646" s="87"/>
      <c r="N646" s="87"/>
      <c r="O646" s="87"/>
      <c r="P646" s="87"/>
    </row>
    <row r="647" spans="1:16" s="1" customFormat="1" ht="14.25">
      <c r="A647" s="87"/>
      <c r="B647" s="87"/>
      <c r="C647" s="87"/>
      <c r="D647" s="87"/>
      <c r="E647" s="87"/>
      <c r="F647" s="87"/>
      <c r="G647" s="102"/>
      <c r="K647" s="87"/>
      <c r="L647" s="87"/>
      <c r="M647" s="87"/>
      <c r="N647" s="87"/>
      <c r="O647" s="87"/>
      <c r="P647" s="87"/>
    </row>
    <row r="648" spans="1:16" s="1" customFormat="1" ht="14.25">
      <c r="A648" s="87"/>
      <c r="B648" s="87"/>
      <c r="C648" s="87"/>
      <c r="D648" s="87"/>
      <c r="E648" s="87"/>
      <c r="F648" s="87"/>
      <c r="G648" s="102"/>
      <c r="K648" s="87"/>
      <c r="L648" s="87"/>
      <c r="M648" s="87"/>
      <c r="N648" s="87"/>
      <c r="O648" s="87"/>
      <c r="P648" s="87"/>
    </row>
    <row r="649" spans="1:16" s="1" customFormat="1" ht="14.25">
      <c r="A649" s="87"/>
      <c r="B649" s="87"/>
      <c r="C649" s="87"/>
      <c r="D649" s="87"/>
      <c r="E649" s="87"/>
      <c r="F649" s="87"/>
      <c r="G649" s="102"/>
      <c r="K649" s="87"/>
      <c r="L649" s="87"/>
      <c r="M649" s="87"/>
      <c r="N649" s="87"/>
      <c r="O649" s="87"/>
      <c r="P649" s="87"/>
    </row>
    <row r="650" spans="1:16" s="1" customFormat="1" ht="14.25">
      <c r="A650" s="87"/>
      <c r="B650" s="87"/>
      <c r="C650" s="87"/>
      <c r="D650" s="87"/>
      <c r="E650" s="87"/>
      <c r="F650" s="87"/>
      <c r="G650" s="102"/>
      <c r="K650" s="87"/>
      <c r="L650" s="87"/>
      <c r="M650" s="87"/>
      <c r="N650" s="87"/>
      <c r="O650" s="87"/>
      <c r="P650" s="87"/>
    </row>
    <row r="651" spans="1:16" s="1" customFormat="1" ht="14.25">
      <c r="A651" s="87"/>
      <c r="B651" s="87"/>
      <c r="C651" s="87"/>
      <c r="D651" s="87"/>
      <c r="E651" s="87"/>
      <c r="F651" s="87"/>
      <c r="G651" s="102"/>
      <c r="K651" s="87"/>
      <c r="L651" s="87"/>
      <c r="M651" s="87"/>
      <c r="N651" s="87"/>
      <c r="O651" s="87"/>
      <c r="P651" s="87"/>
    </row>
    <row r="652" spans="1:16" s="1" customFormat="1" ht="14.25">
      <c r="A652" s="87"/>
      <c r="B652" s="87"/>
      <c r="C652" s="87"/>
      <c r="D652" s="87"/>
      <c r="E652" s="87"/>
      <c r="F652" s="87"/>
      <c r="G652" s="102"/>
      <c r="K652" s="87"/>
      <c r="L652" s="87"/>
      <c r="M652" s="87"/>
      <c r="N652" s="87"/>
      <c r="O652" s="87"/>
      <c r="P652" s="87"/>
    </row>
    <row r="653" spans="1:16" s="1" customFormat="1" ht="14.25">
      <c r="A653" s="87"/>
      <c r="B653" s="87"/>
      <c r="C653" s="87"/>
      <c r="D653" s="87"/>
      <c r="E653" s="87"/>
      <c r="F653" s="87"/>
      <c r="G653" s="102"/>
      <c r="K653" s="87"/>
      <c r="L653" s="87"/>
      <c r="M653" s="87"/>
      <c r="N653" s="87"/>
      <c r="O653" s="87"/>
      <c r="P653" s="87"/>
    </row>
    <row r="654" spans="1:16" s="1" customFormat="1" ht="14.25">
      <c r="A654" s="87"/>
      <c r="B654" s="87"/>
      <c r="C654" s="87"/>
      <c r="D654" s="87"/>
      <c r="E654" s="87"/>
      <c r="F654" s="87"/>
      <c r="G654" s="102"/>
      <c r="K654" s="87"/>
      <c r="L654" s="87"/>
      <c r="M654" s="87"/>
      <c r="N654" s="87"/>
      <c r="O654" s="87"/>
      <c r="P654" s="87"/>
    </row>
    <row r="655" spans="1:16" s="1" customFormat="1" ht="14.25">
      <c r="A655" s="87"/>
      <c r="B655" s="87"/>
      <c r="C655" s="87"/>
      <c r="D655" s="87"/>
      <c r="E655" s="87"/>
      <c r="F655" s="87"/>
      <c r="G655" s="102"/>
      <c r="K655" s="87"/>
      <c r="L655" s="87"/>
      <c r="M655" s="87"/>
      <c r="N655" s="87"/>
      <c r="O655" s="87"/>
      <c r="P655" s="87"/>
    </row>
    <row r="656" spans="1:16" s="1" customFormat="1" ht="14.25">
      <c r="A656" s="87"/>
      <c r="B656" s="87"/>
      <c r="C656" s="87"/>
      <c r="D656" s="87"/>
      <c r="E656" s="87"/>
      <c r="F656" s="87"/>
      <c r="G656" s="102"/>
      <c r="K656" s="87"/>
      <c r="L656" s="87"/>
      <c r="M656" s="87"/>
      <c r="N656" s="87"/>
      <c r="O656" s="87"/>
      <c r="P656" s="87"/>
    </row>
    <row r="657" spans="1:16" s="1" customFormat="1" ht="14.25">
      <c r="A657" s="87"/>
      <c r="B657" s="87"/>
      <c r="C657" s="87"/>
      <c r="D657" s="87"/>
      <c r="E657" s="87"/>
      <c r="F657" s="87"/>
      <c r="G657" s="102"/>
      <c r="K657" s="87"/>
      <c r="L657" s="87"/>
      <c r="M657" s="87"/>
      <c r="N657" s="87"/>
      <c r="O657" s="87"/>
      <c r="P657" s="87"/>
    </row>
    <row r="658" spans="1:16" s="1" customFormat="1" ht="14.25">
      <c r="A658" s="87"/>
      <c r="B658" s="87"/>
      <c r="C658" s="87"/>
      <c r="D658" s="87"/>
      <c r="E658" s="87"/>
      <c r="F658" s="87"/>
      <c r="G658" s="102"/>
      <c r="K658" s="87"/>
      <c r="L658" s="87"/>
      <c r="M658" s="87"/>
      <c r="N658" s="87"/>
      <c r="O658" s="87"/>
      <c r="P658" s="87"/>
    </row>
    <row r="659" spans="1:16" s="1" customFormat="1" ht="14.25">
      <c r="A659" s="87"/>
      <c r="B659" s="87"/>
      <c r="C659" s="87"/>
      <c r="D659" s="87"/>
      <c r="E659" s="87"/>
      <c r="F659" s="87"/>
      <c r="G659" s="102"/>
      <c r="K659" s="87"/>
      <c r="L659" s="87"/>
      <c r="M659" s="87"/>
      <c r="N659" s="87"/>
      <c r="O659" s="87"/>
      <c r="P659" s="87"/>
    </row>
    <row r="660" spans="1:16" s="1" customFormat="1" ht="14.25">
      <c r="A660" s="87"/>
      <c r="B660" s="87"/>
      <c r="C660" s="87"/>
      <c r="D660" s="87"/>
      <c r="E660" s="87"/>
      <c r="F660" s="87"/>
      <c r="G660" s="102"/>
      <c r="K660" s="87"/>
      <c r="L660" s="87"/>
      <c r="M660" s="87"/>
      <c r="N660" s="87"/>
      <c r="O660" s="87"/>
      <c r="P660" s="87"/>
    </row>
    <row r="661" spans="1:16" s="1" customFormat="1" ht="14.25">
      <c r="A661" s="87"/>
      <c r="B661" s="87"/>
      <c r="C661" s="87"/>
      <c r="D661" s="87"/>
      <c r="E661" s="87"/>
      <c r="F661" s="87"/>
      <c r="G661" s="102"/>
      <c r="K661" s="87"/>
      <c r="L661" s="87"/>
      <c r="M661" s="87"/>
      <c r="N661" s="87"/>
      <c r="O661" s="87"/>
      <c r="P661" s="87"/>
    </row>
    <row r="662" spans="1:16" s="1" customFormat="1" ht="14.25">
      <c r="A662" s="87"/>
      <c r="B662" s="87"/>
      <c r="C662" s="87"/>
      <c r="D662" s="87"/>
      <c r="E662" s="87"/>
      <c r="F662" s="87"/>
      <c r="G662" s="102"/>
      <c r="K662" s="87"/>
      <c r="L662" s="87"/>
      <c r="M662" s="87"/>
      <c r="N662" s="87"/>
      <c r="O662" s="87"/>
      <c r="P662" s="87"/>
    </row>
    <row r="663" spans="1:16" s="1" customFormat="1" ht="14.25">
      <c r="A663" s="87"/>
      <c r="B663" s="87"/>
      <c r="C663" s="87"/>
      <c r="D663" s="87"/>
      <c r="E663" s="87"/>
      <c r="F663" s="87"/>
      <c r="G663" s="102"/>
      <c r="K663" s="87"/>
      <c r="L663" s="87"/>
      <c r="M663" s="87"/>
      <c r="N663" s="87"/>
      <c r="O663" s="87"/>
      <c r="P663" s="87"/>
    </row>
    <row r="664" spans="1:16" s="1" customFormat="1" ht="14.25">
      <c r="A664" s="87"/>
      <c r="B664" s="87"/>
      <c r="C664" s="87"/>
      <c r="D664" s="87"/>
      <c r="E664" s="87"/>
      <c r="F664" s="87"/>
      <c r="G664" s="102"/>
      <c r="K664" s="87"/>
      <c r="L664" s="87"/>
      <c r="M664" s="87"/>
      <c r="N664" s="87"/>
      <c r="O664" s="87"/>
      <c r="P664" s="87"/>
    </row>
    <row r="665" spans="1:16" s="1" customFormat="1" ht="14.25">
      <c r="A665" s="87"/>
      <c r="B665" s="87"/>
      <c r="C665" s="87"/>
      <c r="D665" s="87"/>
      <c r="E665" s="87"/>
      <c r="F665" s="87"/>
      <c r="G665" s="102"/>
      <c r="K665" s="87"/>
      <c r="L665" s="87"/>
      <c r="M665" s="87"/>
      <c r="N665" s="87"/>
      <c r="O665" s="87"/>
      <c r="P665" s="87"/>
    </row>
    <row r="666" spans="1:16" s="1" customFormat="1" ht="14.25">
      <c r="A666" s="87"/>
      <c r="B666" s="87"/>
      <c r="C666" s="87"/>
      <c r="D666" s="87"/>
      <c r="E666" s="87"/>
      <c r="F666" s="87"/>
      <c r="G666" s="102"/>
      <c r="K666" s="87"/>
      <c r="L666" s="87"/>
      <c r="M666" s="87"/>
      <c r="N666" s="87"/>
      <c r="O666" s="87"/>
      <c r="P666" s="87"/>
    </row>
    <row r="667" spans="1:16" s="1" customFormat="1" ht="14.25">
      <c r="A667" s="87"/>
      <c r="B667" s="87"/>
      <c r="C667" s="87"/>
      <c r="D667" s="87"/>
      <c r="E667" s="87"/>
      <c r="F667" s="87"/>
      <c r="G667" s="102"/>
      <c r="K667" s="87"/>
      <c r="L667" s="87"/>
      <c r="M667" s="87"/>
      <c r="N667" s="87"/>
      <c r="O667" s="87"/>
      <c r="P667" s="87"/>
    </row>
    <row r="668" spans="1:16" s="1" customFormat="1" ht="14.25">
      <c r="A668" s="87"/>
      <c r="B668" s="87"/>
      <c r="C668" s="87"/>
      <c r="D668" s="87"/>
      <c r="E668" s="87"/>
      <c r="F668" s="87"/>
      <c r="G668" s="102"/>
      <c r="K668" s="87"/>
      <c r="L668" s="87"/>
      <c r="M668" s="87"/>
      <c r="N668" s="87"/>
      <c r="O668" s="87"/>
      <c r="P668" s="87"/>
    </row>
    <row r="669" spans="1:16" s="1" customFormat="1" ht="14.25">
      <c r="A669" s="87"/>
      <c r="B669" s="87"/>
      <c r="C669" s="87"/>
      <c r="D669" s="87"/>
      <c r="E669" s="87"/>
      <c r="F669" s="87"/>
      <c r="G669" s="102"/>
      <c r="K669" s="87"/>
      <c r="L669" s="87"/>
      <c r="M669" s="87"/>
      <c r="N669" s="87"/>
      <c r="O669" s="87"/>
      <c r="P669" s="87"/>
    </row>
    <row r="670" spans="1:16" s="1" customFormat="1" ht="14.25">
      <c r="A670" s="87"/>
      <c r="B670" s="87"/>
      <c r="C670" s="87"/>
      <c r="D670" s="87"/>
      <c r="E670" s="87"/>
      <c r="F670" s="87"/>
      <c r="G670" s="102"/>
      <c r="K670" s="87"/>
      <c r="L670" s="87"/>
      <c r="M670" s="87"/>
      <c r="N670" s="87"/>
      <c r="O670" s="87"/>
      <c r="P670" s="87"/>
    </row>
    <row r="671" spans="1:16" s="1" customFormat="1" ht="14.25">
      <c r="A671" s="87"/>
      <c r="B671" s="87"/>
      <c r="C671" s="87"/>
      <c r="D671" s="87"/>
      <c r="E671" s="87"/>
      <c r="F671" s="87"/>
      <c r="G671" s="102"/>
      <c r="K671" s="87"/>
      <c r="L671" s="87"/>
      <c r="M671" s="87"/>
      <c r="N671" s="87"/>
      <c r="O671" s="87"/>
      <c r="P671" s="87"/>
    </row>
    <row r="672" spans="1:16" s="1" customFormat="1" ht="14.25">
      <c r="A672" s="87"/>
      <c r="B672" s="87"/>
      <c r="C672" s="87"/>
      <c r="D672" s="87"/>
      <c r="E672" s="87"/>
      <c r="F672" s="87"/>
      <c r="G672" s="102"/>
      <c r="K672" s="87"/>
      <c r="L672" s="87"/>
      <c r="M672" s="87"/>
      <c r="N672" s="87"/>
      <c r="O672" s="87"/>
      <c r="P672" s="87"/>
    </row>
    <row r="673" spans="1:16" s="1" customFormat="1" ht="14.25">
      <c r="A673" s="87"/>
      <c r="B673" s="87"/>
      <c r="C673" s="87"/>
      <c r="D673" s="87"/>
      <c r="E673" s="87"/>
      <c r="F673" s="87"/>
      <c r="G673" s="102"/>
      <c r="K673" s="87"/>
      <c r="L673" s="87"/>
      <c r="M673" s="87"/>
      <c r="N673" s="87"/>
      <c r="O673" s="87"/>
      <c r="P673" s="87"/>
    </row>
    <row r="674" spans="1:16" s="1" customFormat="1" ht="14.25">
      <c r="A674" s="87"/>
      <c r="B674" s="87"/>
      <c r="C674" s="87"/>
      <c r="D674" s="87"/>
      <c r="E674" s="87"/>
      <c r="F674" s="87"/>
      <c r="G674" s="102"/>
      <c r="K674" s="87"/>
      <c r="L674" s="87"/>
      <c r="M674" s="87"/>
      <c r="N674" s="87"/>
      <c r="O674" s="87"/>
      <c r="P674" s="87"/>
    </row>
    <row r="675" spans="1:16" s="1" customFormat="1" ht="14.25">
      <c r="A675" s="87"/>
      <c r="B675" s="87"/>
      <c r="C675" s="87"/>
      <c r="D675" s="87"/>
      <c r="E675" s="87"/>
      <c r="F675" s="87"/>
      <c r="G675" s="102"/>
      <c r="K675" s="87"/>
      <c r="L675" s="87"/>
      <c r="M675" s="87"/>
      <c r="N675" s="87"/>
      <c r="O675" s="87"/>
      <c r="P675" s="87"/>
    </row>
    <row r="676" spans="1:16" s="1" customFormat="1" ht="14.25">
      <c r="A676" s="87"/>
      <c r="B676" s="87"/>
      <c r="C676" s="87"/>
      <c r="D676" s="87"/>
      <c r="E676" s="87"/>
      <c r="F676" s="87"/>
      <c r="G676" s="102"/>
      <c r="K676" s="87"/>
      <c r="L676" s="87"/>
      <c r="M676" s="87"/>
      <c r="N676" s="87"/>
      <c r="O676" s="87"/>
      <c r="P676" s="87"/>
    </row>
    <row r="677" spans="1:16" s="1" customFormat="1" ht="14.25">
      <c r="A677" s="87"/>
      <c r="B677" s="87"/>
      <c r="C677" s="87"/>
      <c r="D677" s="87"/>
      <c r="E677" s="87"/>
      <c r="F677" s="87"/>
      <c r="G677" s="102"/>
      <c r="K677" s="87"/>
      <c r="L677" s="87"/>
      <c r="M677" s="87"/>
      <c r="N677" s="87"/>
      <c r="O677" s="87"/>
      <c r="P677" s="87"/>
    </row>
    <row r="678" spans="1:16" s="1" customFormat="1" ht="14.25">
      <c r="A678" s="87"/>
      <c r="B678" s="87"/>
      <c r="C678" s="87"/>
      <c r="D678" s="87"/>
      <c r="E678" s="87"/>
      <c r="F678" s="87"/>
      <c r="G678" s="102"/>
      <c r="K678" s="87"/>
      <c r="L678" s="87"/>
      <c r="M678" s="87"/>
      <c r="N678" s="87"/>
      <c r="O678" s="87"/>
      <c r="P678" s="87"/>
    </row>
    <row r="679" spans="1:16" s="1" customFormat="1" ht="14.25">
      <c r="A679" s="87"/>
      <c r="B679" s="87"/>
      <c r="C679" s="87"/>
      <c r="D679" s="87"/>
      <c r="E679" s="87"/>
      <c r="F679" s="87"/>
      <c r="G679" s="102"/>
      <c r="K679" s="87"/>
      <c r="L679" s="87"/>
      <c r="M679" s="87"/>
      <c r="N679" s="87"/>
      <c r="O679" s="87"/>
      <c r="P679" s="87"/>
    </row>
    <row r="680" spans="1:16" s="1" customFormat="1" ht="14.25">
      <c r="A680" s="87"/>
      <c r="B680" s="87"/>
      <c r="C680" s="87"/>
      <c r="D680" s="87"/>
      <c r="E680" s="87"/>
      <c r="F680" s="87"/>
      <c r="G680" s="102"/>
      <c r="K680" s="87"/>
      <c r="L680" s="87"/>
      <c r="M680" s="87"/>
      <c r="N680" s="87"/>
      <c r="O680" s="87"/>
      <c r="P680" s="87"/>
    </row>
    <row r="681" spans="1:16" s="1" customFormat="1" ht="14.25">
      <c r="A681" s="87"/>
      <c r="B681" s="87"/>
      <c r="C681" s="87"/>
      <c r="D681" s="87"/>
      <c r="E681" s="87"/>
      <c r="F681" s="87"/>
      <c r="G681" s="102"/>
      <c r="K681" s="87"/>
      <c r="L681" s="87"/>
      <c r="M681" s="87"/>
      <c r="N681" s="87"/>
      <c r="O681" s="87"/>
      <c r="P681" s="87"/>
    </row>
    <row r="682" spans="1:16" s="1" customFormat="1" ht="14.25">
      <c r="A682" s="87"/>
      <c r="B682" s="87"/>
      <c r="C682" s="87"/>
      <c r="D682" s="87"/>
      <c r="E682" s="87"/>
      <c r="F682" s="87"/>
      <c r="G682" s="102"/>
      <c r="K682" s="87"/>
      <c r="L682" s="87"/>
      <c r="M682" s="87"/>
      <c r="N682" s="87"/>
      <c r="O682" s="87"/>
      <c r="P682" s="87"/>
    </row>
    <row r="683" spans="1:16" s="1" customFormat="1" ht="14.25">
      <c r="A683" s="87"/>
      <c r="B683" s="87"/>
      <c r="C683" s="87"/>
      <c r="D683" s="87"/>
      <c r="E683" s="87"/>
      <c r="F683" s="87"/>
      <c r="G683" s="102"/>
      <c r="K683" s="87"/>
      <c r="L683" s="87"/>
      <c r="M683" s="87"/>
      <c r="N683" s="87"/>
      <c r="O683" s="87"/>
      <c r="P683" s="87"/>
    </row>
    <row r="684" spans="1:16" s="1" customFormat="1" ht="14.25">
      <c r="A684" s="87"/>
      <c r="B684" s="87"/>
      <c r="C684" s="87"/>
      <c r="D684" s="87"/>
      <c r="E684" s="87"/>
      <c r="F684" s="87"/>
      <c r="G684" s="102"/>
      <c r="K684" s="87"/>
      <c r="L684" s="87"/>
      <c r="M684" s="87"/>
      <c r="N684" s="87"/>
      <c r="O684" s="87"/>
      <c r="P684" s="87"/>
    </row>
    <row r="685" spans="1:16" s="1" customFormat="1" ht="14.25">
      <c r="A685" s="87"/>
      <c r="B685" s="87"/>
      <c r="C685" s="87"/>
      <c r="D685" s="87"/>
      <c r="E685" s="87"/>
      <c r="F685" s="87"/>
      <c r="G685" s="102"/>
      <c r="K685" s="87"/>
      <c r="L685" s="87"/>
      <c r="M685" s="87"/>
      <c r="N685" s="87"/>
      <c r="O685" s="87"/>
      <c r="P685" s="87"/>
    </row>
    <row r="686" spans="1:16" s="1" customFormat="1" ht="14.25">
      <c r="A686" s="87"/>
      <c r="B686" s="87"/>
      <c r="C686" s="87"/>
      <c r="D686" s="87"/>
      <c r="E686" s="87"/>
      <c r="F686" s="87"/>
      <c r="G686" s="102"/>
      <c r="K686" s="87"/>
      <c r="L686" s="87"/>
      <c r="M686" s="87"/>
      <c r="N686" s="87"/>
      <c r="O686" s="87"/>
      <c r="P686" s="87"/>
    </row>
    <row r="687" spans="1:16" s="1" customFormat="1" ht="14.25">
      <c r="A687" s="87"/>
      <c r="B687" s="87"/>
      <c r="C687" s="87"/>
      <c r="D687" s="87"/>
      <c r="E687" s="87"/>
      <c r="F687" s="87"/>
      <c r="G687" s="102"/>
      <c r="K687" s="87"/>
      <c r="L687" s="87"/>
      <c r="M687" s="87"/>
      <c r="N687" s="87"/>
      <c r="O687" s="87"/>
      <c r="P687" s="87"/>
    </row>
    <row r="688" spans="1:16" s="1" customFormat="1" ht="14.25">
      <c r="A688" s="87"/>
      <c r="B688" s="87"/>
      <c r="C688" s="87"/>
      <c r="D688" s="87"/>
      <c r="E688" s="87"/>
      <c r="F688" s="87"/>
      <c r="G688" s="102"/>
      <c r="K688" s="87"/>
      <c r="L688" s="87"/>
      <c r="M688" s="87"/>
      <c r="N688" s="87"/>
      <c r="O688" s="87"/>
      <c r="P688" s="87"/>
    </row>
    <row r="689" spans="1:16" s="1" customFormat="1" ht="14.25">
      <c r="A689" s="87"/>
      <c r="B689" s="87"/>
      <c r="C689" s="87"/>
      <c r="D689" s="87"/>
      <c r="E689" s="87"/>
      <c r="F689" s="87"/>
      <c r="G689" s="102"/>
      <c r="K689" s="87"/>
      <c r="L689" s="87"/>
      <c r="M689" s="87"/>
      <c r="N689" s="87"/>
      <c r="O689" s="87"/>
      <c r="P689" s="87"/>
    </row>
    <row r="690" spans="1:16" s="1" customFormat="1" ht="14.25">
      <c r="A690" s="87"/>
      <c r="B690" s="87"/>
      <c r="C690" s="87"/>
      <c r="D690" s="87"/>
      <c r="E690" s="87"/>
      <c r="F690" s="87"/>
      <c r="G690" s="102"/>
      <c r="K690" s="87"/>
      <c r="L690" s="87"/>
      <c r="M690" s="87"/>
      <c r="N690" s="87"/>
      <c r="O690" s="87"/>
      <c r="P690" s="87"/>
    </row>
    <row r="691" spans="1:16" s="1" customFormat="1" ht="14.25">
      <c r="A691" s="87"/>
      <c r="B691" s="87"/>
      <c r="C691" s="87"/>
      <c r="D691" s="87"/>
      <c r="E691" s="87"/>
      <c r="F691" s="87"/>
      <c r="G691" s="102"/>
      <c r="K691" s="87"/>
      <c r="L691" s="87"/>
      <c r="M691" s="87"/>
      <c r="N691" s="87"/>
      <c r="O691" s="87"/>
      <c r="P691" s="87"/>
    </row>
    <row r="692" spans="1:16" s="1" customFormat="1" ht="14.25">
      <c r="A692" s="87"/>
      <c r="B692" s="87"/>
      <c r="C692" s="87"/>
      <c r="D692" s="87"/>
      <c r="E692" s="87"/>
      <c r="F692" s="87"/>
      <c r="G692" s="102"/>
      <c r="K692" s="87"/>
      <c r="L692" s="87"/>
      <c r="M692" s="87"/>
      <c r="N692" s="87"/>
      <c r="O692" s="87"/>
      <c r="P692" s="87"/>
    </row>
    <row r="693" spans="1:16" s="1" customFormat="1" ht="14.25">
      <c r="A693" s="87"/>
      <c r="B693" s="87"/>
      <c r="C693" s="87"/>
      <c r="D693" s="87"/>
      <c r="E693" s="87"/>
      <c r="F693" s="87"/>
      <c r="G693" s="102"/>
      <c r="K693" s="87"/>
      <c r="L693" s="87"/>
      <c r="M693" s="87"/>
      <c r="N693" s="87"/>
      <c r="O693" s="87"/>
      <c r="P693" s="87"/>
    </row>
    <row r="694" spans="1:16" s="1" customFormat="1" ht="14.25">
      <c r="A694" s="87"/>
      <c r="B694" s="87"/>
      <c r="C694" s="87"/>
      <c r="D694" s="87"/>
      <c r="E694" s="87"/>
      <c r="F694" s="87"/>
      <c r="G694" s="102"/>
      <c r="K694" s="87"/>
      <c r="L694" s="87"/>
      <c r="M694" s="87"/>
      <c r="N694" s="87"/>
      <c r="O694" s="87"/>
      <c r="P694" s="87"/>
    </row>
    <row r="695" spans="1:16" s="1" customFormat="1" ht="14.25">
      <c r="A695" s="87"/>
      <c r="B695" s="87"/>
      <c r="C695" s="87"/>
      <c r="D695" s="87"/>
      <c r="E695" s="87"/>
      <c r="F695" s="87"/>
      <c r="G695" s="102"/>
      <c r="K695" s="87"/>
      <c r="L695" s="87"/>
      <c r="M695" s="87"/>
      <c r="N695" s="87"/>
      <c r="O695" s="87"/>
      <c r="P695" s="87"/>
    </row>
    <row r="696" spans="1:16" s="1" customFormat="1" ht="14.25">
      <c r="A696" s="87"/>
      <c r="B696" s="87"/>
      <c r="C696" s="87"/>
      <c r="D696" s="87"/>
      <c r="E696" s="87"/>
      <c r="F696" s="87"/>
      <c r="G696" s="102"/>
      <c r="K696" s="87"/>
      <c r="L696" s="87"/>
      <c r="M696" s="87"/>
      <c r="N696" s="87"/>
      <c r="O696" s="87"/>
      <c r="P696" s="87"/>
    </row>
    <row r="697" spans="1:16" s="1" customFormat="1" ht="14.25">
      <c r="A697" s="87"/>
      <c r="B697" s="87"/>
      <c r="C697" s="87"/>
      <c r="D697" s="87"/>
      <c r="E697" s="87"/>
      <c r="F697" s="87"/>
      <c r="G697" s="102"/>
      <c r="K697" s="87"/>
      <c r="L697" s="87"/>
      <c r="M697" s="87"/>
      <c r="N697" s="87"/>
      <c r="O697" s="87"/>
      <c r="P697" s="87"/>
    </row>
    <row r="698" spans="1:16" s="1" customFormat="1" ht="14.25">
      <c r="A698" s="87"/>
      <c r="B698" s="87"/>
      <c r="C698" s="87"/>
      <c r="D698" s="87"/>
      <c r="E698" s="87"/>
      <c r="F698" s="87"/>
      <c r="G698" s="102"/>
      <c r="K698" s="87"/>
      <c r="L698" s="87"/>
      <c r="M698" s="87"/>
      <c r="N698" s="87"/>
      <c r="O698" s="87"/>
      <c r="P698" s="87"/>
    </row>
    <row r="699" spans="1:16" s="1" customFormat="1" ht="14.25">
      <c r="A699" s="87"/>
      <c r="B699" s="87"/>
      <c r="C699" s="87"/>
      <c r="D699" s="87"/>
      <c r="E699" s="87"/>
      <c r="F699" s="87"/>
      <c r="G699" s="102"/>
      <c r="K699" s="87"/>
      <c r="L699" s="87"/>
      <c r="M699" s="87"/>
      <c r="N699" s="87"/>
      <c r="O699" s="87"/>
      <c r="P699" s="87"/>
    </row>
    <row r="700" spans="1:16" s="1" customFormat="1" ht="14.25">
      <c r="A700" s="87"/>
      <c r="B700" s="87"/>
      <c r="C700" s="87"/>
      <c r="D700" s="87"/>
      <c r="E700" s="87"/>
      <c r="F700" s="87"/>
      <c r="G700" s="102"/>
      <c r="K700" s="87"/>
      <c r="L700" s="87"/>
      <c r="M700" s="87"/>
      <c r="N700" s="87"/>
      <c r="O700" s="87"/>
      <c r="P700" s="87"/>
    </row>
    <row r="701" spans="1:16" s="1" customFormat="1" ht="14.25">
      <c r="A701" s="87"/>
      <c r="B701" s="87"/>
      <c r="C701" s="87"/>
      <c r="D701" s="87"/>
      <c r="E701" s="87"/>
      <c r="F701" s="87"/>
      <c r="G701" s="102"/>
      <c r="K701" s="87"/>
      <c r="L701" s="87"/>
      <c r="M701" s="87"/>
      <c r="N701" s="87"/>
      <c r="O701" s="87"/>
      <c r="P701" s="87"/>
    </row>
    <row r="702" spans="1:16" s="1" customFormat="1" ht="14.25">
      <c r="A702" s="87"/>
      <c r="B702" s="87"/>
      <c r="C702" s="87"/>
      <c r="D702" s="87"/>
      <c r="E702" s="87"/>
      <c r="F702" s="87"/>
      <c r="G702" s="102"/>
      <c r="K702" s="87"/>
      <c r="L702" s="87"/>
      <c r="M702" s="87"/>
      <c r="N702" s="87"/>
      <c r="O702" s="87"/>
      <c r="P702" s="87"/>
    </row>
    <row r="703" spans="1:16" s="1" customFormat="1" ht="14.25">
      <c r="A703" s="87"/>
      <c r="B703" s="87"/>
      <c r="C703" s="87"/>
      <c r="D703" s="87"/>
      <c r="E703" s="87"/>
      <c r="F703" s="87"/>
      <c r="G703" s="102"/>
      <c r="K703" s="87"/>
      <c r="L703" s="87"/>
      <c r="M703" s="87"/>
      <c r="N703" s="87"/>
      <c r="O703" s="87"/>
      <c r="P703" s="87"/>
    </row>
    <row r="704" spans="1:16" s="1" customFormat="1" ht="14.25">
      <c r="A704" s="87"/>
      <c r="B704" s="87"/>
      <c r="C704" s="87"/>
      <c r="D704" s="87"/>
      <c r="E704" s="87"/>
      <c r="F704" s="87"/>
      <c r="G704" s="102"/>
      <c r="K704" s="87"/>
      <c r="L704" s="87"/>
      <c r="M704" s="87"/>
      <c r="N704" s="87"/>
      <c r="O704" s="87"/>
      <c r="P704" s="87"/>
    </row>
    <row r="705" spans="1:16" s="1" customFormat="1" ht="14.25">
      <c r="A705" s="87"/>
      <c r="B705" s="87"/>
      <c r="C705" s="87"/>
      <c r="D705" s="87"/>
      <c r="E705" s="87"/>
      <c r="F705" s="87"/>
      <c r="G705" s="102"/>
      <c r="K705" s="87"/>
      <c r="L705" s="87"/>
      <c r="M705" s="87"/>
      <c r="N705" s="87"/>
      <c r="O705" s="87"/>
      <c r="P705" s="87"/>
    </row>
    <row r="706" spans="1:16" s="1" customFormat="1" ht="14.25">
      <c r="A706" s="87"/>
      <c r="B706" s="87"/>
      <c r="C706" s="87"/>
      <c r="D706" s="87"/>
      <c r="E706" s="87"/>
      <c r="F706" s="87"/>
      <c r="G706" s="102"/>
      <c r="K706" s="87"/>
      <c r="L706" s="87"/>
      <c r="M706" s="87"/>
      <c r="N706" s="87"/>
      <c r="O706" s="87"/>
      <c r="P706" s="87"/>
    </row>
    <row r="707" spans="1:16" s="1" customFormat="1" ht="14.25">
      <c r="A707" s="87"/>
      <c r="B707" s="87"/>
      <c r="C707" s="87"/>
      <c r="D707" s="87"/>
      <c r="E707" s="87"/>
      <c r="F707" s="87"/>
      <c r="G707" s="102"/>
      <c r="K707" s="87"/>
      <c r="L707" s="87"/>
      <c r="M707" s="87"/>
      <c r="N707" s="87"/>
      <c r="O707" s="87"/>
      <c r="P707" s="87"/>
    </row>
    <row r="708" spans="1:16" s="1" customFormat="1" ht="14.25">
      <c r="A708" s="87"/>
      <c r="B708" s="87"/>
      <c r="C708" s="87"/>
      <c r="D708" s="87"/>
      <c r="E708" s="87"/>
      <c r="F708" s="87"/>
      <c r="G708" s="102"/>
      <c r="K708" s="87"/>
      <c r="L708" s="87"/>
      <c r="M708" s="87"/>
      <c r="N708" s="87"/>
      <c r="O708" s="87"/>
      <c r="P708" s="87"/>
    </row>
    <row r="709" spans="1:16" s="1" customFormat="1" ht="14.25">
      <c r="A709" s="87"/>
      <c r="B709" s="87"/>
      <c r="C709" s="87"/>
      <c r="D709" s="87"/>
      <c r="E709" s="87"/>
      <c r="F709" s="87"/>
      <c r="G709" s="102"/>
      <c r="K709" s="87"/>
      <c r="L709" s="87"/>
      <c r="M709" s="87"/>
      <c r="N709" s="87"/>
      <c r="O709" s="87"/>
      <c r="P709" s="87"/>
    </row>
    <row r="710" spans="1:16" s="1" customFormat="1" ht="14.25">
      <c r="A710" s="87"/>
      <c r="B710" s="87"/>
      <c r="C710" s="87"/>
      <c r="D710" s="87"/>
      <c r="E710" s="87"/>
      <c r="F710" s="87"/>
      <c r="G710" s="102"/>
      <c r="K710" s="87"/>
      <c r="L710" s="87"/>
      <c r="M710" s="87"/>
      <c r="N710" s="87"/>
      <c r="O710" s="87"/>
      <c r="P710" s="87"/>
    </row>
    <row r="711" spans="1:16" s="1" customFormat="1" ht="14.25">
      <c r="A711" s="87"/>
      <c r="B711" s="87"/>
      <c r="C711" s="87"/>
      <c r="D711" s="87"/>
      <c r="E711" s="87"/>
      <c r="F711" s="87"/>
      <c r="G711" s="102"/>
      <c r="K711" s="87"/>
      <c r="L711" s="87"/>
      <c r="M711" s="87"/>
      <c r="N711" s="87"/>
      <c r="O711" s="87"/>
      <c r="P711" s="87"/>
    </row>
    <row r="712" spans="1:16" s="1" customFormat="1" ht="14.25">
      <c r="A712" s="87"/>
      <c r="B712" s="87"/>
      <c r="C712" s="87"/>
      <c r="D712" s="87"/>
      <c r="E712" s="87"/>
      <c r="F712" s="87"/>
      <c r="G712" s="102"/>
      <c r="K712" s="87"/>
      <c r="L712" s="87"/>
      <c r="M712" s="87"/>
      <c r="N712" s="87"/>
      <c r="O712" s="87"/>
      <c r="P712" s="87"/>
    </row>
    <row r="713" spans="1:16" s="1" customFormat="1" ht="14.25">
      <c r="A713" s="87"/>
      <c r="B713" s="87"/>
      <c r="C713" s="87"/>
      <c r="D713" s="87"/>
      <c r="E713" s="87"/>
      <c r="F713" s="87"/>
      <c r="G713" s="102"/>
      <c r="K713" s="87"/>
      <c r="L713" s="87"/>
      <c r="M713" s="87"/>
      <c r="N713" s="87"/>
      <c r="O713" s="87"/>
      <c r="P713" s="87"/>
    </row>
    <row r="714" spans="1:16" s="1" customFormat="1" ht="14.25">
      <c r="A714" s="87"/>
      <c r="B714" s="87"/>
      <c r="C714" s="87"/>
      <c r="D714" s="87"/>
      <c r="E714" s="87"/>
      <c r="F714" s="87"/>
      <c r="G714" s="102"/>
      <c r="K714" s="87"/>
      <c r="L714" s="87"/>
      <c r="M714" s="87"/>
      <c r="N714" s="87"/>
      <c r="O714" s="87"/>
      <c r="P714" s="87"/>
    </row>
    <row r="715" spans="1:16" s="1" customFormat="1" ht="14.25">
      <c r="A715" s="87"/>
      <c r="B715" s="87"/>
      <c r="C715" s="87"/>
      <c r="D715" s="87"/>
      <c r="E715" s="87"/>
      <c r="F715" s="87"/>
      <c r="G715" s="102"/>
      <c r="K715" s="87"/>
      <c r="L715" s="87"/>
      <c r="M715" s="87"/>
      <c r="N715" s="87"/>
      <c r="O715" s="87"/>
      <c r="P715" s="87"/>
    </row>
    <row r="716" spans="1:16" s="1" customFormat="1" ht="14.25">
      <c r="A716" s="87"/>
      <c r="B716" s="87"/>
      <c r="C716" s="87"/>
      <c r="D716" s="87"/>
      <c r="E716" s="87"/>
      <c r="F716" s="87"/>
      <c r="G716" s="102"/>
      <c r="K716" s="87"/>
      <c r="L716" s="87"/>
      <c r="M716" s="87"/>
      <c r="N716" s="87"/>
      <c r="O716" s="87"/>
      <c r="P716" s="87"/>
    </row>
  </sheetData>
  <sheetProtection/>
  <mergeCells count="46">
    <mergeCell ref="D66:F66"/>
    <mergeCell ref="G66:G67"/>
    <mergeCell ref="H66:J66"/>
    <mergeCell ref="K66:K67"/>
    <mergeCell ref="D35:F35"/>
    <mergeCell ref="G35:G36"/>
    <mergeCell ref="H35:J35"/>
    <mergeCell ref="K35:K36"/>
    <mergeCell ref="A65:C65"/>
    <mergeCell ref="D65:G65"/>
    <mergeCell ref="H65:K65"/>
    <mergeCell ref="A1:J1"/>
    <mergeCell ref="A34:C34"/>
    <mergeCell ref="D34:G34"/>
    <mergeCell ref="H34:K34"/>
    <mergeCell ref="B35:C35"/>
    <mergeCell ref="A23:A33"/>
    <mergeCell ref="B33:C33"/>
    <mergeCell ref="A82:A85"/>
    <mergeCell ref="B85:C85"/>
    <mergeCell ref="A86:C86"/>
    <mergeCell ref="A51:A56"/>
    <mergeCell ref="B56:C56"/>
    <mergeCell ref="A57:A64"/>
    <mergeCell ref="B64:C64"/>
    <mergeCell ref="A68:A81"/>
    <mergeCell ref="B81:C81"/>
    <mergeCell ref="B66:C66"/>
    <mergeCell ref="A37:A40"/>
    <mergeCell ref="B40:C40"/>
    <mergeCell ref="A41:A50"/>
    <mergeCell ref="B50:C50"/>
    <mergeCell ref="A5:A10"/>
    <mergeCell ref="B10:C10"/>
    <mergeCell ref="A11:A16"/>
    <mergeCell ref="B16:C16"/>
    <mergeCell ref="A17:A22"/>
    <mergeCell ref="B22:C22"/>
    <mergeCell ref="A2:C2"/>
    <mergeCell ref="D2:G2"/>
    <mergeCell ref="H2:K2"/>
    <mergeCell ref="B3:C3"/>
    <mergeCell ref="D3:F3"/>
    <mergeCell ref="G3:G4"/>
    <mergeCell ref="H3:J3"/>
    <mergeCell ref="K3:K4"/>
  </mergeCells>
  <printOptions horizontalCentered="1"/>
  <pageMargins left="0.3937007874015748" right="0.3937007874015748" top="0.7480314960629921" bottom="0.5511811023622047" header="0" footer="0.11811023622047245"/>
  <pageSetup fitToHeight="3" horizontalDpi="600" verticalDpi="600" orientation="landscape" paperSize="9" scale="83" r:id="rId1"/>
  <headerFooter alignWithMargins="0">
    <oddFooter>&amp;L&amp;"Arial,Obyčejné"&amp;9Rozpočet 2021&amp;R&amp;"Arial,Obyčejné"&amp;9&amp;D, &amp;T</oddFooter>
  </headerFooter>
  <rowBreaks count="1" manualBreakCount="1">
    <brk id="6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D16"/>
  <sheetViews>
    <sheetView zoomScalePageLayoutView="0" workbookViewId="0" topLeftCell="A1">
      <selection activeCell="AY1" sqref="AY1:BD1"/>
    </sheetView>
  </sheetViews>
  <sheetFormatPr defaultColWidth="9.00390625" defaultRowHeight="12.75"/>
  <cols>
    <col min="1" max="1" width="14.125" style="272" customWidth="1"/>
    <col min="2" max="2" width="20.00390625" style="272" customWidth="1"/>
    <col min="3" max="5" width="2.25390625" style="272" customWidth="1"/>
    <col min="6" max="6" width="3.25390625" style="272" customWidth="1"/>
    <col min="7" max="56" width="2.25390625" style="272" customWidth="1"/>
    <col min="57" max="16384" width="9.125" style="272" customWidth="1"/>
  </cols>
  <sheetData>
    <row r="1" spans="1:56" ht="48" customHeight="1" thickBot="1">
      <c r="A1" s="517" t="s">
        <v>474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59" t="s">
        <v>85</v>
      </c>
      <c r="AZ1" s="559"/>
      <c r="BA1" s="559"/>
      <c r="BB1" s="559"/>
      <c r="BC1" s="559"/>
      <c r="BD1" s="559"/>
    </row>
    <row r="2" spans="1:56" ht="129" customHeight="1">
      <c r="A2" s="600" t="s">
        <v>222</v>
      </c>
      <c r="B2" s="450" t="s">
        <v>221</v>
      </c>
      <c r="C2" s="587" t="s">
        <v>170</v>
      </c>
      <c r="D2" s="588"/>
      <c r="E2" s="588"/>
      <c r="F2" s="589"/>
      <c r="G2" s="587" t="s">
        <v>102</v>
      </c>
      <c r="H2" s="592"/>
      <c r="I2" s="592"/>
      <c r="J2" s="593"/>
      <c r="K2" s="586" t="s">
        <v>230</v>
      </c>
      <c r="L2" s="586"/>
      <c r="M2" s="586"/>
      <c r="N2" s="586"/>
      <c r="O2" s="586" t="s">
        <v>233</v>
      </c>
      <c r="P2" s="586"/>
      <c r="Q2" s="586"/>
      <c r="R2" s="586"/>
      <c r="S2" s="586" t="s">
        <v>234</v>
      </c>
      <c r="T2" s="586"/>
      <c r="U2" s="586"/>
      <c r="V2" s="586"/>
      <c r="W2" s="586" t="s">
        <v>235</v>
      </c>
      <c r="X2" s="586"/>
      <c r="Y2" s="586"/>
      <c r="Z2" s="586"/>
      <c r="AA2" s="586" t="s">
        <v>231</v>
      </c>
      <c r="AB2" s="586"/>
      <c r="AC2" s="586"/>
      <c r="AD2" s="586"/>
      <c r="AE2" s="587" t="s">
        <v>107</v>
      </c>
      <c r="AF2" s="588"/>
      <c r="AG2" s="588"/>
      <c r="AH2" s="589"/>
      <c r="AI2" s="587" t="s">
        <v>171</v>
      </c>
      <c r="AJ2" s="588"/>
      <c r="AK2" s="588"/>
      <c r="AL2" s="589"/>
      <c r="AM2" s="587" t="s">
        <v>236</v>
      </c>
      <c r="AN2" s="588"/>
      <c r="AO2" s="588"/>
      <c r="AP2" s="589"/>
      <c r="AQ2" s="587" t="s">
        <v>232</v>
      </c>
      <c r="AR2" s="588"/>
      <c r="AS2" s="588"/>
      <c r="AT2" s="589"/>
      <c r="AU2" s="591" t="s">
        <v>110</v>
      </c>
      <c r="AV2" s="592"/>
      <c r="AW2" s="592"/>
      <c r="AX2" s="593"/>
      <c r="AY2" s="562" t="s">
        <v>11</v>
      </c>
      <c r="AZ2" s="563"/>
      <c r="BA2" s="563"/>
      <c r="BB2" s="563"/>
      <c r="BC2" s="563"/>
      <c r="BD2" s="564"/>
    </row>
    <row r="3" spans="1:56" ht="21" customHeight="1">
      <c r="A3" s="601"/>
      <c r="B3" s="274" t="s">
        <v>112</v>
      </c>
      <c r="C3" s="582">
        <v>9099</v>
      </c>
      <c r="D3" s="583"/>
      <c r="E3" s="583"/>
      <c r="F3" s="584"/>
      <c r="G3" s="581">
        <v>91</v>
      </c>
      <c r="H3" s="581"/>
      <c r="I3" s="581"/>
      <c r="J3" s="581"/>
      <c r="K3" s="581">
        <v>9166</v>
      </c>
      <c r="L3" s="581"/>
      <c r="M3" s="581"/>
      <c r="N3" s="581"/>
      <c r="O3" s="581">
        <v>92</v>
      </c>
      <c r="P3" s="581"/>
      <c r="Q3" s="581"/>
      <c r="R3" s="581"/>
      <c r="S3" s="581">
        <v>93</v>
      </c>
      <c r="T3" s="581"/>
      <c r="U3" s="581"/>
      <c r="V3" s="581"/>
      <c r="W3" s="581">
        <v>94</v>
      </c>
      <c r="X3" s="581"/>
      <c r="Y3" s="581"/>
      <c r="Z3" s="581"/>
      <c r="AA3" s="581">
        <v>9499</v>
      </c>
      <c r="AB3" s="581"/>
      <c r="AC3" s="581"/>
      <c r="AD3" s="581"/>
      <c r="AE3" s="581">
        <v>95</v>
      </c>
      <c r="AF3" s="581"/>
      <c r="AG3" s="581"/>
      <c r="AH3" s="581"/>
      <c r="AI3" s="581">
        <v>96</v>
      </c>
      <c r="AJ3" s="581"/>
      <c r="AK3" s="581"/>
      <c r="AL3" s="581"/>
      <c r="AM3" s="581">
        <v>97</v>
      </c>
      <c r="AN3" s="581"/>
      <c r="AO3" s="581"/>
      <c r="AP3" s="581"/>
      <c r="AQ3" s="581">
        <v>98</v>
      </c>
      <c r="AR3" s="581"/>
      <c r="AS3" s="581"/>
      <c r="AT3" s="581"/>
      <c r="AU3" s="581">
        <v>99</v>
      </c>
      <c r="AV3" s="581"/>
      <c r="AW3" s="581"/>
      <c r="AX3" s="581"/>
      <c r="AY3" s="565"/>
      <c r="AZ3" s="566"/>
      <c r="BA3" s="566"/>
      <c r="BB3" s="566"/>
      <c r="BC3" s="566"/>
      <c r="BD3" s="567"/>
    </row>
    <row r="4" spans="1:56" ht="27" customHeight="1">
      <c r="A4" s="573" t="s">
        <v>223</v>
      </c>
      <c r="B4" s="275" t="s">
        <v>113</v>
      </c>
      <c r="C4" s="572">
        <f>'8.SF'!C12</f>
        <v>14835</v>
      </c>
      <c r="D4" s="572"/>
      <c r="E4" s="572"/>
      <c r="F4" s="572"/>
      <c r="G4" s="572">
        <f>'8.SF'!D12</f>
        <v>4785</v>
      </c>
      <c r="H4" s="572"/>
      <c r="I4" s="572"/>
      <c r="J4" s="572"/>
      <c r="K4" s="572">
        <f>'8.SF'!E12</f>
        <v>37580</v>
      </c>
      <c r="L4" s="572"/>
      <c r="M4" s="572"/>
      <c r="N4" s="572"/>
      <c r="O4" s="572">
        <f>'8.SF'!F12</f>
        <v>38435</v>
      </c>
      <c r="P4" s="572"/>
      <c r="Q4" s="572"/>
      <c r="R4" s="572"/>
      <c r="S4" s="572">
        <f>'8.SF'!G12</f>
        <v>20300</v>
      </c>
      <c r="T4" s="572"/>
      <c r="U4" s="572"/>
      <c r="V4" s="572"/>
      <c r="W4" s="572">
        <f>'8.SF'!H12</f>
        <v>820</v>
      </c>
      <c r="X4" s="572"/>
      <c r="Y4" s="572"/>
      <c r="Z4" s="572"/>
      <c r="AA4" s="572">
        <f>'8.SF'!I12</f>
        <v>4958.2</v>
      </c>
      <c r="AB4" s="572"/>
      <c r="AC4" s="572"/>
      <c r="AD4" s="572"/>
      <c r="AE4" s="572">
        <f>'8.SF'!J12</f>
        <v>5880</v>
      </c>
      <c r="AF4" s="572"/>
      <c r="AG4" s="572"/>
      <c r="AH4" s="572"/>
      <c r="AI4" s="572">
        <f>'8.SF'!K12</f>
        <v>2330</v>
      </c>
      <c r="AJ4" s="572"/>
      <c r="AK4" s="572"/>
      <c r="AL4" s="572"/>
      <c r="AM4" s="572">
        <f>'8.SF'!L12</f>
        <v>10495</v>
      </c>
      <c r="AN4" s="572"/>
      <c r="AO4" s="572"/>
      <c r="AP4" s="572"/>
      <c r="AQ4" s="572">
        <f>'8.SF'!M12</f>
        <v>7600</v>
      </c>
      <c r="AR4" s="572"/>
      <c r="AS4" s="572"/>
      <c r="AT4" s="572"/>
      <c r="AU4" s="572">
        <f>'8.SF'!N12</f>
        <v>1610</v>
      </c>
      <c r="AV4" s="572"/>
      <c r="AW4" s="572"/>
      <c r="AX4" s="572"/>
      <c r="AY4" s="553">
        <f>SUM(C4:AX4)</f>
        <v>149628.2</v>
      </c>
      <c r="AZ4" s="553"/>
      <c r="BA4" s="553"/>
      <c r="BB4" s="553"/>
      <c r="BC4" s="553"/>
      <c r="BD4" s="554"/>
    </row>
    <row r="5" spans="1:56" ht="18.75" customHeight="1">
      <c r="A5" s="574"/>
      <c r="B5" s="275" t="s">
        <v>220</v>
      </c>
      <c r="C5" s="572">
        <f>'8.SF'!C4+'8.SF'!C5</f>
        <v>13900</v>
      </c>
      <c r="D5" s="572"/>
      <c r="E5" s="572"/>
      <c r="F5" s="572"/>
      <c r="G5" s="572">
        <f>'8.SF'!D4+'8.SF'!D5</f>
        <v>3500</v>
      </c>
      <c r="H5" s="572"/>
      <c r="I5" s="572"/>
      <c r="J5" s="572"/>
      <c r="K5" s="572">
        <f>'8.SF'!E4+'8.SF'!E5</f>
        <v>32100</v>
      </c>
      <c r="L5" s="572"/>
      <c r="M5" s="572"/>
      <c r="N5" s="572"/>
      <c r="O5" s="572">
        <f>'8.SF'!F4+'8.SF'!F5</f>
        <v>31400</v>
      </c>
      <c r="P5" s="572"/>
      <c r="Q5" s="572"/>
      <c r="R5" s="572"/>
      <c r="S5" s="572">
        <f>'8.SF'!G4+'8.SF'!G5</f>
        <v>14600</v>
      </c>
      <c r="T5" s="572"/>
      <c r="U5" s="572"/>
      <c r="V5" s="572"/>
      <c r="W5" s="572">
        <f>'8.SF'!H5</f>
        <v>100</v>
      </c>
      <c r="X5" s="572"/>
      <c r="Y5" s="572"/>
      <c r="Z5" s="572"/>
      <c r="AA5" s="572">
        <f>'8.SF'!I5</f>
        <v>3675.2</v>
      </c>
      <c r="AB5" s="572"/>
      <c r="AC5" s="572"/>
      <c r="AD5" s="572"/>
      <c r="AE5" s="572">
        <f>'8.SF'!J5</f>
        <v>1200</v>
      </c>
      <c r="AF5" s="572"/>
      <c r="AG5" s="572"/>
      <c r="AH5" s="572"/>
      <c r="AI5" s="572">
        <f>'8.SF'!K4+'8.SF'!K5</f>
        <v>1700</v>
      </c>
      <c r="AJ5" s="572"/>
      <c r="AK5" s="572"/>
      <c r="AL5" s="572"/>
      <c r="AM5" s="572">
        <f>'8.SF'!L4+'8.SF'!L5</f>
        <v>8000</v>
      </c>
      <c r="AN5" s="572"/>
      <c r="AO5" s="572"/>
      <c r="AP5" s="572"/>
      <c r="AQ5" s="572">
        <f>'8.SF'!M4+'8.SF'!M5</f>
        <v>5500</v>
      </c>
      <c r="AR5" s="572"/>
      <c r="AS5" s="572"/>
      <c r="AT5" s="572"/>
      <c r="AU5" s="572">
        <f>'8.SF'!N4+'8.SF'!N5</f>
        <v>800</v>
      </c>
      <c r="AV5" s="572"/>
      <c r="AW5" s="572"/>
      <c r="AX5" s="572"/>
      <c r="AY5" s="553">
        <f>SUM(C5:AX5)</f>
        <v>116475.2</v>
      </c>
      <c r="AZ5" s="553"/>
      <c r="BA5" s="553"/>
      <c r="BB5" s="553"/>
      <c r="BC5" s="553"/>
      <c r="BD5" s="554"/>
    </row>
    <row r="6" spans="1:56" ht="27" customHeight="1" thickBot="1">
      <c r="A6" s="574"/>
      <c r="B6" s="276" t="s">
        <v>122</v>
      </c>
      <c r="C6" s="571">
        <f>'8.SF'!C19</f>
        <v>10190</v>
      </c>
      <c r="D6" s="571"/>
      <c r="E6" s="571"/>
      <c r="F6" s="571"/>
      <c r="G6" s="571">
        <f>'8.SF'!D19</f>
        <v>7445</v>
      </c>
      <c r="H6" s="571"/>
      <c r="I6" s="571"/>
      <c r="J6" s="571"/>
      <c r="K6" s="571">
        <f>'8.SF'!E19</f>
        <v>51460</v>
      </c>
      <c r="L6" s="571"/>
      <c r="M6" s="571"/>
      <c r="N6" s="571"/>
      <c r="O6" s="571">
        <f>'8.SF'!F19</f>
        <v>26820</v>
      </c>
      <c r="P6" s="571"/>
      <c r="Q6" s="571"/>
      <c r="R6" s="571"/>
      <c r="S6" s="571">
        <f>'8.SF'!G19</f>
        <v>10010</v>
      </c>
      <c r="T6" s="571"/>
      <c r="U6" s="571"/>
      <c r="V6" s="571"/>
      <c r="W6" s="571">
        <f>'8.SF'!H19</f>
        <v>510</v>
      </c>
      <c r="X6" s="571"/>
      <c r="Y6" s="571"/>
      <c r="Z6" s="571"/>
      <c r="AA6" s="571">
        <f>'8.SF'!I19</f>
        <v>1222</v>
      </c>
      <c r="AB6" s="571"/>
      <c r="AC6" s="571"/>
      <c r="AD6" s="571"/>
      <c r="AE6" s="571">
        <f>'8.SF'!J19</f>
        <v>11090</v>
      </c>
      <c r="AF6" s="571"/>
      <c r="AG6" s="571"/>
      <c r="AH6" s="571"/>
      <c r="AI6" s="571">
        <f>'8.SF'!K19</f>
        <v>2780</v>
      </c>
      <c r="AJ6" s="571"/>
      <c r="AK6" s="571"/>
      <c r="AL6" s="571"/>
      <c r="AM6" s="571">
        <f>'8.SF'!L19</f>
        <v>19650</v>
      </c>
      <c r="AN6" s="571"/>
      <c r="AO6" s="571"/>
      <c r="AP6" s="571"/>
      <c r="AQ6" s="571">
        <f>'8.SF'!M19</f>
        <v>44</v>
      </c>
      <c r="AR6" s="571"/>
      <c r="AS6" s="571"/>
      <c r="AT6" s="571"/>
      <c r="AU6" s="571">
        <f>'8.SF'!N19</f>
        <v>1995</v>
      </c>
      <c r="AV6" s="571"/>
      <c r="AW6" s="571"/>
      <c r="AX6" s="571"/>
      <c r="AY6" s="555">
        <f>SUM(C6:AX6)</f>
        <v>143216</v>
      </c>
      <c r="AZ6" s="555"/>
      <c r="BA6" s="555"/>
      <c r="BB6" s="555"/>
      <c r="BC6" s="555"/>
      <c r="BD6" s="556"/>
    </row>
    <row r="7" spans="1:56" ht="40.5" customHeight="1" thickTop="1">
      <c r="A7" s="580"/>
      <c r="B7" s="277" t="s">
        <v>219</v>
      </c>
      <c r="C7" s="585">
        <f>'8.SF'!C20</f>
        <v>-4645</v>
      </c>
      <c r="D7" s="585"/>
      <c r="E7" s="585"/>
      <c r="F7" s="585"/>
      <c r="G7" s="585">
        <f>G6-G4</f>
        <v>2660</v>
      </c>
      <c r="H7" s="585"/>
      <c r="I7" s="585"/>
      <c r="J7" s="585"/>
      <c r="K7" s="585">
        <f>K6-K4</f>
        <v>13880</v>
      </c>
      <c r="L7" s="585"/>
      <c r="M7" s="585"/>
      <c r="N7" s="585"/>
      <c r="O7" s="585">
        <f>O6-O4</f>
        <v>-11615</v>
      </c>
      <c r="P7" s="585"/>
      <c r="Q7" s="585"/>
      <c r="R7" s="585"/>
      <c r="S7" s="585">
        <f>S6-S4</f>
        <v>-10290</v>
      </c>
      <c r="T7" s="585"/>
      <c r="U7" s="585"/>
      <c r="V7" s="585"/>
      <c r="W7" s="585">
        <f>W6-W4</f>
        <v>-310</v>
      </c>
      <c r="X7" s="585"/>
      <c r="Y7" s="585"/>
      <c r="Z7" s="585"/>
      <c r="AA7" s="585">
        <f>AA6-AA4</f>
        <v>-3736.2</v>
      </c>
      <c r="AB7" s="585"/>
      <c r="AC7" s="585"/>
      <c r="AD7" s="585"/>
      <c r="AE7" s="585">
        <f>AE6-AE4</f>
        <v>5210</v>
      </c>
      <c r="AF7" s="585"/>
      <c r="AG7" s="585"/>
      <c r="AH7" s="585"/>
      <c r="AI7" s="585">
        <f>AI6-AI4</f>
        <v>450</v>
      </c>
      <c r="AJ7" s="585"/>
      <c r="AK7" s="585"/>
      <c r="AL7" s="585"/>
      <c r="AM7" s="585">
        <f>AM6-AM4</f>
        <v>9155</v>
      </c>
      <c r="AN7" s="585"/>
      <c r="AO7" s="585"/>
      <c r="AP7" s="585"/>
      <c r="AQ7" s="585">
        <f>AQ6-AQ4</f>
        <v>-7556</v>
      </c>
      <c r="AR7" s="585"/>
      <c r="AS7" s="585"/>
      <c r="AT7" s="585"/>
      <c r="AU7" s="585">
        <f>AU6-AU4</f>
        <v>385</v>
      </c>
      <c r="AV7" s="585"/>
      <c r="AW7" s="585"/>
      <c r="AX7" s="585"/>
      <c r="AY7" s="585">
        <f>AY6-AY4</f>
        <v>-6412.200000000012</v>
      </c>
      <c r="AZ7" s="585"/>
      <c r="BA7" s="585"/>
      <c r="BB7" s="585"/>
      <c r="BC7" s="585"/>
      <c r="BD7" s="599"/>
    </row>
    <row r="8" spans="1:56" ht="40.5" customHeight="1">
      <c r="A8" s="576" t="s">
        <v>222</v>
      </c>
      <c r="B8" s="278" t="s">
        <v>224</v>
      </c>
      <c r="C8" s="590" t="s">
        <v>135</v>
      </c>
      <c r="D8" s="590"/>
      <c r="E8" s="590"/>
      <c r="F8" s="590"/>
      <c r="G8" s="590"/>
      <c r="H8" s="590"/>
      <c r="I8" s="590" t="s">
        <v>136</v>
      </c>
      <c r="J8" s="590"/>
      <c r="K8" s="590"/>
      <c r="L8" s="590"/>
      <c r="M8" s="590"/>
      <c r="N8" s="590"/>
      <c r="O8" s="590" t="s">
        <v>133</v>
      </c>
      <c r="P8" s="590"/>
      <c r="Q8" s="590"/>
      <c r="R8" s="590"/>
      <c r="S8" s="590"/>
      <c r="T8" s="590"/>
      <c r="U8" s="590" t="s">
        <v>325</v>
      </c>
      <c r="V8" s="590"/>
      <c r="W8" s="590"/>
      <c r="X8" s="590"/>
      <c r="Y8" s="590"/>
      <c r="Z8" s="590"/>
      <c r="AA8" s="590"/>
      <c r="AB8" s="590"/>
      <c r="AC8" s="590"/>
      <c r="AD8" s="590"/>
      <c r="AE8" s="590"/>
      <c r="AF8" s="590"/>
      <c r="AG8" s="590" t="s">
        <v>163</v>
      </c>
      <c r="AH8" s="590"/>
      <c r="AI8" s="590"/>
      <c r="AJ8" s="590"/>
      <c r="AK8" s="590"/>
      <c r="AL8" s="590"/>
      <c r="AM8" s="590" t="s">
        <v>132</v>
      </c>
      <c r="AN8" s="590"/>
      <c r="AO8" s="590"/>
      <c r="AP8" s="590"/>
      <c r="AQ8" s="590"/>
      <c r="AR8" s="590"/>
      <c r="AS8" s="590" t="s">
        <v>134</v>
      </c>
      <c r="AT8" s="590"/>
      <c r="AU8" s="590"/>
      <c r="AV8" s="590"/>
      <c r="AW8" s="590"/>
      <c r="AX8" s="590"/>
      <c r="AY8" s="568" t="s">
        <v>11</v>
      </c>
      <c r="AZ8" s="569"/>
      <c r="BA8" s="569"/>
      <c r="BB8" s="569"/>
      <c r="BC8" s="569"/>
      <c r="BD8" s="570"/>
    </row>
    <row r="9" spans="1:56" ht="21.75" customHeight="1">
      <c r="A9" s="577"/>
      <c r="B9" s="274" t="s">
        <v>112</v>
      </c>
      <c r="C9" s="581">
        <v>9008</v>
      </c>
      <c r="D9" s="581"/>
      <c r="E9" s="581"/>
      <c r="F9" s="581"/>
      <c r="G9" s="581"/>
      <c r="H9" s="581"/>
      <c r="I9" s="581">
        <v>9009</v>
      </c>
      <c r="J9" s="581"/>
      <c r="K9" s="581"/>
      <c r="L9" s="581"/>
      <c r="M9" s="581"/>
      <c r="N9" s="581"/>
      <c r="O9" s="581" t="s">
        <v>248</v>
      </c>
      <c r="P9" s="581"/>
      <c r="Q9" s="581"/>
      <c r="R9" s="581"/>
      <c r="S9" s="581"/>
      <c r="T9" s="581"/>
      <c r="U9" s="581">
        <v>9013</v>
      </c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>
        <v>9024</v>
      </c>
      <c r="AH9" s="581"/>
      <c r="AI9" s="581"/>
      <c r="AJ9" s="581"/>
      <c r="AK9" s="581"/>
      <c r="AL9" s="581"/>
      <c r="AM9" s="581">
        <v>9026</v>
      </c>
      <c r="AN9" s="581"/>
      <c r="AO9" s="581"/>
      <c r="AP9" s="581"/>
      <c r="AQ9" s="581"/>
      <c r="AR9" s="581"/>
      <c r="AS9" s="581">
        <v>9043</v>
      </c>
      <c r="AT9" s="581"/>
      <c r="AU9" s="581"/>
      <c r="AV9" s="581"/>
      <c r="AW9" s="581"/>
      <c r="AX9" s="581"/>
      <c r="AY9" s="565"/>
      <c r="AZ9" s="566"/>
      <c r="BA9" s="566"/>
      <c r="BB9" s="566"/>
      <c r="BC9" s="566"/>
      <c r="BD9" s="567"/>
    </row>
    <row r="10" spans="1:56" ht="27" customHeight="1">
      <c r="A10" s="573" t="s">
        <v>218</v>
      </c>
      <c r="B10" s="275" t="s">
        <v>113</v>
      </c>
      <c r="C10" s="572">
        <f>'9.odbory'!C19</f>
        <v>0</v>
      </c>
      <c r="D10" s="572"/>
      <c r="E10" s="572"/>
      <c r="F10" s="572"/>
      <c r="G10" s="572"/>
      <c r="H10" s="572"/>
      <c r="I10" s="572">
        <f>'9.odbory'!D19</f>
        <v>1000</v>
      </c>
      <c r="J10" s="572"/>
      <c r="K10" s="572"/>
      <c r="L10" s="572"/>
      <c r="M10" s="572"/>
      <c r="N10" s="572"/>
      <c r="O10" s="572">
        <f>'9.odbory'!G19</f>
        <v>856</v>
      </c>
      <c r="P10" s="572"/>
      <c r="Q10" s="572"/>
      <c r="R10" s="572"/>
      <c r="S10" s="572"/>
      <c r="T10" s="572"/>
      <c r="U10" s="572">
        <f>'9.odbory'!F19</f>
        <v>73770</v>
      </c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>
        <f>'9.odbory'!H19</f>
        <v>20</v>
      </c>
      <c r="AH10" s="572"/>
      <c r="AI10" s="572"/>
      <c r="AJ10" s="572"/>
      <c r="AK10" s="572"/>
      <c r="AL10" s="572"/>
      <c r="AM10" s="572">
        <f>'9.odbory'!I19</f>
        <v>27815</v>
      </c>
      <c r="AN10" s="572"/>
      <c r="AO10" s="572"/>
      <c r="AP10" s="572"/>
      <c r="AQ10" s="572"/>
      <c r="AR10" s="572"/>
      <c r="AS10" s="572">
        <f>'9.odbory'!J19</f>
        <v>1500</v>
      </c>
      <c r="AT10" s="572"/>
      <c r="AU10" s="572"/>
      <c r="AV10" s="572"/>
      <c r="AW10" s="572"/>
      <c r="AX10" s="572"/>
      <c r="AY10" s="553">
        <f>SUM(C10:AX10)</f>
        <v>104961</v>
      </c>
      <c r="AZ10" s="553"/>
      <c r="BA10" s="553"/>
      <c r="BB10" s="553"/>
      <c r="BC10" s="553"/>
      <c r="BD10" s="554"/>
    </row>
    <row r="11" spans="1:56" ht="27" customHeight="1" thickBot="1">
      <c r="A11" s="574"/>
      <c r="B11" s="276" t="s">
        <v>122</v>
      </c>
      <c r="C11" s="571">
        <f>'9.odbory'!C30</f>
        <v>5</v>
      </c>
      <c r="D11" s="571"/>
      <c r="E11" s="571"/>
      <c r="F11" s="571"/>
      <c r="G11" s="571"/>
      <c r="H11" s="571"/>
      <c r="I11" s="571">
        <f>'9.odbory'!D30</f>
        <v>1400</v>
      </c>
      <c r="J11" s="571"/>
      <c r="K11" s="571"/>
      <c r="L11" s="571"/>
      <c r="M11" s="571"/>
      <c r="N11" s="571"/>
      <c r="O11" s="571">
        <f>'9.odbory'!G30</f>
        <v>20</v>
      </c>
      <c r="P11" s="571"/>
      <c r="Q11" s="571"/>
      <c r="R11" s="571"/>
      <c r="S11" s="571"/>
      <c r="T11" s="571"/>
      <c r="U11" s="571">
        <f>'9.odbory'!F30</f>
        <v>74613</v>
      </c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>
        <f>'9.odbory'!H30</f>
        <v>12.5</v>
      </c>
      <c r="AH11" s="571"/>
      <c r="AI11" s="571"/>
      <c r="AJ11" s="571"/>
      <c r="AK11" s="571"/>
      <c r="AL11" s="571"/>
      <c r="AM11" s="571">
        <f>'9.odbory'!I30</f>
        <v>0</v>
      </c>
      <c r="AN11" s="571"/>
      <c r="AO11" s="571"/>
      <c r="AP11" s="571"/>
      <c r="AQ11" s="571"/>
      <c r="AR11" s="571"/>
      <c r="AS11" s="571">
        <f>'9.odbory'!J30</f>
        <v>50912</v>
      </c>
      <c r="AT11" s="571"/>
      <c r="AU11" s="571"/>
      <c r="AV11" s="571"/>
      <c r="AW11" s="571"/>
      <c r="AX11" s="571"/>
      <c r="AY11" s="555">
        <f>SUM(C11:AX11)</f>
        <v>126962.5</v>
      </c>
      <c r="AZ11" s="555"/>
      <c r="BA11" s="555"/>
      <c r="BB11" s="555"/>
      <c r="BC11" s="555"/>
      <c r="BD11" s="556"/>
    </row>
    <row r="12" spans="1:56" ht="39" customHeight="1" thickBot="1" thickTop="1">
      <c r="A12" s="575"/>
      <c r="B12" s="452" t="s">
        <v>219</v>
      </c>
      <c r="C12" s="557">
        <f>C11-C10</f>
        <v>5</v>
      </c>
      <c r="D12" s="557"/>
      <c r="E12" s="557"/>
      <c r="F12" s="557"/>
      <c r="G12" s="557"/>
      <c r="H12" s="557"/>
      <c r="I12" s="557">
        <f>I11-I10</f>
        <v>400</v>
      </c>
      <c r="J12" s="557"/>
      <c r="K12" s="557"/>
      <c r="L12" s="557"/>
      <c r="M12" s="557"/>
      <c r="N12" s="557"/>
      <c r="O12" s="557">
        <f>O11-O10</f>
        <v>-836</v>
      </c>
      <c r="P12" s="557"/>
      <c r="Q12" s="557"/>
      <c r="R12" s="557"/>
      <c r="S12" s="557"/>
      <c r="T12" s="557"/>
      <c r="U12" s="557">
        <f>U11-U10</f>
        <v>843</v>
      </c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>
        <f>AG11-AG10</f>
        <v>-7.5</v>
      </c>
      <c r="AH12" s="557"/>
      <c r="AI12" s="557"/>
      <c r="AJ12" s="557"/>
      <c r="AK12" s="557"/>
      <c r="AL12" s="557"/>
      <c r="AM12" s="557">
        <f>AM11-AM10</f>
        <v>-27815</v>
      </c>
      <c r="AN12" s="557"/>
      <c r="AO12" s="557"/>
      <c r="AP12" s="557"/>
      <c r="AQ12" s="557"/>
      <c r="AR12" s="557"/>
      <c r="AS12" s="557">
        <f>AS11-AS10</f>
        <v>49412</v>
      </c>
      <c r="AT12" s="557"/>
      <c r="AU12" s="557"/>
      <c r="AV12" s="557"/>
      <c r="AW12" s="557"/>
      <c r="AX12" s="557"/>
      <c r="AY12" s="557">
        <f>AY11-AY10</f>
        <v>22001.5</v>
      </c>
      <c r="AZ12" s="557"/>
      <c r="BA12" s="557"/>
      <c r="BB12" s="557"/>
      <c r="BC12" s="557"/>
      <c r="BD12" s="558"/>
    </row>
    <row r="13" spans="1:50" ht="39.75" customHeight="1">
      <c r="A13" s="598" t="s">
        <v>11</v>
      </c>
      <c r="B13" s="523"/>
      <c r="C13" s="578" t="s">
        <v>225</v>
      </c>
      <c r="D13" s="578"/>
      <c r="E13" s="578"/>
      <c r="F13" s="578"/>
      <c r="G13" s="578"/>
      <c r="H13" s="578"/>
      <c r="I13" s="578"/>
      <c r="J13" s="578"/>
      <c r="K13" s="579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</row>
    <row r="14" spans="1:50" ht="27" customHeight="1">
      <c r="A14" s="551" t="s">
        <v>226</v>
      </c>
      <c r="B14" s="77" t="s">
        <v>113</v>
      </c>
      <c r="C14" s="594">
        <f>AY4+AY10</f>
        <v>254589.2</v>
      </c>
      <c r="D14" s="594"/>
      <c r="E14" s="594"/>
      <c r="F14" s="594"/>
      <c r="G14" s="594"/>
      <c r="H14" s="594"/>
      <c r="I14" s="594"/>
      <c r="J14" s="594"/>
      <c r="K14" s="595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</row>
    <row r="15" spans="1:50" ht="27" customHeight="1" thickBot="1">
      <c r="A15" s="551"/>
      <c r="B15" s="279" t="s">
        <v>122</v>
      </c>
      <c r="C15" s="596">
        <f>AY6+AY11</f>
        <v>270178.5</v>
      </c>
      <c r="D15" s="596"/>
      <c r="E15" s="596"/>
      <c r="F15" s="596"/>
      <c r="G15" s="596"/>
      <c r="H15" s="596"/>
      <c r="I15" s="596"/>
      <c r="J15" s="596"/>
      <c r="K15" s="59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</row>
    <row r="16" spans="1:50" ht="45" customHeight="1" thickBot="1" thickTop="1">
      <c r="A16" s="552"/>
      <c r="B16" s="454" t="s">
        <v>219</v>
      </c>
      <c r="C16" s="560">
        <f>C15-C14</f>
        <v>15589.299999999988</v>
      </c>
      <c r="D16" s="560"/>
      <c r="E16" s="560"/>
      <c r="F16" s="560"/>
      <c r="G16" s="560"/>
      <c r="H16" s="560"/>
      <c r="I16" s="560"/>
      <c r="J16" s="560"/>
      <c r="K16" s="561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</row>
  </sheetData>
  <sheetProtection/>
  <mergeCells count="133">
    <mergeCell ref="A2:A3"/>
    <mergeCell ref="C9:H9"/>
    <mergeCell ref="I9:N9"/>
    <mergeCell ref="O9:T9"/>
    <mergeCell ref="U9:Z9"/>
    <mergeCell ref="AA9:AF9"/>
    <mergeCell ref="C2:F2"/>
    <mergeCell ref="G2:J2"/>
    <mergeCell ref="K2:N2"/>
    <mergeCell ref="O2:R2"/>
    <mergeCell ref="C14:K14"/>
    <mergeCell ref="C15:K15"/>
    <mergeCell ref="A13:B13"/>
    <mergeCell ref="AY4:BD4"/>
    <mergeCell ref="AY5:BD5"/>
    <mergeCell ref="AY6:BD6"/>
    <mergeCell ref="AY7:BD7"/>
    <mergeCell ref="AM11:AR11"/>
    <mergeCell ref="AS11:AX11"/>
    <mergeCell ref="C12:H12"/>
    <mergeCell ref="AU2:AX2"/>
    <mergeCell ref="AG9:AL9"/>
    <mergeCell ref="AM9:AR9"/>
    <mergeCell ref="AS9:AX9"/>
    <mergeCell ref="AM8:AR8"/>
    <mergeCell ref="AS8:AX8"/>
    <mergeCell ref="AU5:AX5"/>
    <mergeCell ref="AQ5:AT5"/>
    <mergeCell ref="AE4:AH4"/>
    <mergeCell ref="AI4:AL4"/>
    <mergeCell ref="C8:H8"/>
    <mergeCell ref="I8:N8"/>
    <mergeCell ref="O8:T8"/>
    <mergeCell ref="U8:Z8"/>
    <mergeCell ref="AA8:AF8"/>
    <mergeCell ref="AG8:AL8"/>
    <mergeCell ref="AA12:AF12"/>
    <mergeCell ref="AG12:AL12"/>
    <mergeCell ref="AM12:AR12"/>
    <mergeCell ref="S2:V2"/>
    <mergeCell ref="W2:Z2"/>
    <mergeCell ref="AA2:AD2"/>
    <mergeCell ref="AE2:AH2"/>
    <mergeCell ref="AI2:AL2"/>
    <mergeCell ref="AM2:AP2"/>
    <mergeCell ref="AQ2:AT2"/>
    <mergeCell ref="AS12:AX12"/>
    <mergeCell ref="C11:H11"/>
    <mergeCell ref="I11:N11"/>
    <mergeCell ref="O11:T11"/>
    <mergeCell ref="U11:Z11"/>
    <mergeCell ref="AA11:AF11"/>
    <mergeCell ref="AG11:AL11"/>
    <mergeCell ref="I12:N12"/>
    <mergeCell ref="O12:T12"/>
    <mergeCell ref="U12:Z12"/>
    <mergeCell ref="AA7:AD7"/>
    <mergeCell ref="AE7:AH7"/>
    <mergeCell ref="AI7:AL7"/>
    <mergeCell ref="AM7:AP7"/>
    <mergeCell ref="AQ7:AT7"/>
    <mergeCell ref="AU7:AX7"/>
    <mergeCell ref="C7:F7"/>
    <mergeCell ref="G7:J7"/>
    <mergeCell ref="K7:N7"/>
    <mergeCell ref="O7:R7"/>
    <mergeCell ref="S7:V7"/>
    <mergeCell ref="W7:Z7"/>
    <mergeCell ref="W5:Z5"/>
    <mergeCell ref="AA5:AD5"/>
    <mergeCell ref="AE5:AH5"/>
    <mergeCell ref="AI5:AL5"/>
    <mergeCell ref="C6:F6"/>
    <mergeCell ref="G6:J6"/>
    <mergeCell ref="K6:N6"/>
    <mergeCell ref="O6:R6"/>
    <mergeCell ref="S6:V6"/>
    <mergeCell ref="W6:Z6"/>
    <mergeCell ref="AM4:AP4"/>
    <mergeCell ref="AQ4:AT4"/>
    <mergeCell ref="AA6:AD6"/>
    <mergeCell ref="AE6:AH6"/>
    <mergeCell ref="AI6:AL6"/>
    <mergeCell ref="AI3:AL3"/>
    <mergeCell ref="AM3:AP3"/>
    <mergeCell ref="AQ3:AT3"/>
    <mergeCell ref="AQ6:AT6"/>
    <mergeCell ref="C5:F5"/>
    <mergeCell ref="G5:J5"/>
    <mergeCell ref="K5:N5"/>
    <mergeCell ref="O5:R5"/>
    <mergeCell ref="S5:V5"/>
    <mergeCell ref="G4:J4"/>
    <mergeCell ref="K4:N4"/>
    <mergeCell ref="AU3:AX3"/>
    <mergeCell ref="C3:F3"/>
    <mergeCell ref="G3:J3"/>
    <mergeCell ref="K3:N3"/>
    <mergeCell ref="O3:R3"/>
    <mergeCell ref="S3:V3"/>
    <mergeCell ref="W3:Z3"/>
    <mergeCell ref="AA3:AD3"/>
    <mergeCell ref="AE3:AH3"/>
    <mergeCell ref="C13:K13"/>
    <mergeCell ref="AU6:AX6"/>
    <mergeCell ref="A4:A7"/>
    <mergeCell ref="C10:H10"/>
    <mergeCell ref="I10:N10"/>
    <mergeCell ref="O10:T10"/>
    <mergeCell ref="U10:Z10"/>
    <mergeCell ref="AA10:AF10"/>
    <mergeCell ref="AG10:AL10"/>
    <mergeCell ref="W4:Z4"/>
    <mergeCell ref="AM10:AR10"/>
    <mergeCell ref="AS10:AX10"/>
    <mergeCell ref="C4:F4"/>
    <mergeCell ref="A10:A12"/>
    <mergeCell ref="A8:A9"/>
    <mergeCell ref="AA4:AD4"/>
    <mergeCell ref="O4:R4"/>
    <mergeCell ref="S4:V4"/>
    <mergeCell ref="AM5:AP5"/>
    <mergeCell ref="AU4:AX4"/>
    <mergeCell ref="A14:A16"/>
    <mergeCell ref="AY10:BD10"/>
    <mergeCell ref="AY11:BD11"/>
    <mergeCell ref="AY12:BD12"/>
    <mergeCell ref="AY1:BD1"/>
    <mergeCell ref="C16:K16"/>
    <mergeCell ref="A1:AX1"/>
    <mergeCell ref="AY2:BD3"/>
    <mergeCell ref="AY8:BD9"/>
    <mergeCell ref="AM6:AP6"/>
  </mergeCells>
  <printOptions horizontalCentered="1"/>
  <pageMargins left="0.7086614173228347" right="0.7086614173228347" top="0.5905511811023623" bottom="0.7874015748031497" header="0.31496062992125984" footer="0.31496062992125984"/>
  <pageSetup fitToHeight="1" fitToWidth="1" horizontalDpi="600" verticalDpi="600" orientation="landscape" paperSize="9" scale="83" r:id="rId1"/>
  <headerFooter>
    <oddFooter>&amp;L&amp;"Arial Unicode MS,Obyčejné"&amp;9Rozpočet na rok 2021&amp;R&amp;"Arial Unicode MS,Obyčejné"&amp;9&amp;D,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3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F1" sqref="F1:G1"/>
    </sheetView>
  </sheetViews>
  <sheetFormatPr defaultColWidth="9.00390625" defaultRowHeight="12.75"/>
  <cols>
    <col min="1" max="1" width="46.00390625" style="272" customWidth="1"/>
    <col min="2" max="2" width="10.875" style="272" customWidth="1"/>
    <col min="3" max="3" width="7.00390625" style="272" customWidth="1"/>
    <col min="4" max="4" width="9.625" style="272" customWidth="1"/>
    <col min="5" max="5" width="11.25390625" style="272" customWidth="1"/>
    <col min="6" max="6" width="7.00390625" style="272" customWidth="1"/>
    <col min="7" max="7" width="10.125" style="272" customWidth="1"/>
    <col min="8" max="8" width="9.125" style="272" customWidth="1"/>
    <col min="9" max="9" width="10.375" style="272" bestFit="1" customWidth="1"/>
    <col min="10" max="10" width="9.125" style="272" customWidth="1"/>
    <col min="11" max="11" width="10.375" style="272" bestFit="1" customWidth="1"/>
    <col min="12" max="16384" width="9.125" style="272" customWidth="1"/>
  </cols>
  <sheetData>
    <row r="1" spans="1:7" ht="61.5" customHeight="1" thickBot="1">
      <c r="A1" s="607" t="s">
        <v>435</v>
      </c>
      <c r="B1" s="608"/>
      <c r="C1" s="608"/>
      <c r="D1" s="608"/>
      <c r="E1" s="608"/>
      <c r="F1" s="559" t="s">
        <v>355</v>
      </c>
      <c r="G1" s="606"/>
    </row>
    <row r="2" spans="1:7" ht="25.5" customHeight="1">
      <c r="A2" s="602" t="s">
        <v>212</v>
      </c>
      <c r="B2" s="604">
        <v>2020</v>
      </c>
      <c r="C2" s="604"/>
      <c r="D2" s="604"/>
      <c r="E2" s="604">
        <v>2021</v>
      </c>
      <c r="F2" s="604"/>
      <c r="G2" s="605"/>
    </row>
    <row r="3" spans="1:7" ht="37.5" customHeight="1">
      <c r="A3" s="603"/>
      <c r="B3" s="273" t="s">
        <v>175</v>
      </c>
      <c r="C3" s="273" t="s">
        <v>201</v>
      </c>
      <c r="D3" s="273" t="s">
        <v>210</v>
      </c>
      <c r="E3" s="273" t="s">
        <v>175</v>
      </c>
      <c r="F3" s="273" t="s">
        <v>201</v>
      </c>
      <c r="G3" s="439" t="s">
        <v>210</v>
      </c>
    </row>
    <row r="4" spans="1:7" ht="18" customHeight="1">
      <c r="A4" s="440" t="s">
        <v>173</v>
      </c>
      <c r="B4" s="280">
        <v>12186</v>
      </c>
      <c r="C4" s="119">
        <v>85</v>
      </c>
      <c r="D4" s="119">
        <v>365</v>
      </c>
      <c r="E4" s="280">
        <v>12586</v>
      </c>
      <c r="F4" s="119">
        <v>85</v>
      </c>
      <c r="G4" s="441">
        <v>377</v>
      </c>
    </row>
    <row r="5" spans="1:7" ht="18" customHeight="1">
      <c r="A5" s="440" t="s">
        <v>174</v>
      </c>
      <c r="B5" s="117">
        <v>13938</v>
      </c>
      <c r="C5" s="119">
        <v>60</v>
      </c>
      <c r="D5" s="119">
        <v>393</v>
      </c>
      <c r="E5" s="117">
        <v>13938</v>
      </c>
      <c r="F5" s="119">
        <v>60</v>
      </c>
      <c r="G5" s="441">
        <v>599</v>
      </c>
    </row>
    <row r="6" spans="1:7" ht="18" customHeight="1">
      <c r="A6" s="440" t="s">
        <v>176</v>
      </c>
      <c r="B6" s="117">
        <v>5255</v>
      </c>
      <c r="C6" s="119">
        <v>10</v>
      </c>
      <c r="D6" s="119">
        <v>381</v>
      </c>
      <c r="E6" s="117">
        <v>5755</v>
      </c>
      <c r="F6" s="119">
        <v>10</v>
      </c>
      <c r="G6" s="441">
        <v>316</v>
      </c>
    </row>
    <row r="7" spans="1:7" ht="18" customHeight="1">
      <c r="A7" s="440" t="s">
        <v>177</v>
      </c>
      <c r="B7" s="117">
        <v>3870</v>
      </c>
      <c r="C7" s="119">
        <v>30</v>
      </c>
      <c r="D7" s="119">
        <v>106</v>
      </c>
      <c r="E7" s="117">
        <v>3870</v>
      </c>
      <c r="F7" s="119">
        <v>25</v>
      </c>
      <c r="G7" s="441">
        <v>142</v>
      </c>
    </row>
    <row r="8" spans="1:7" ht="18" customHeight="1">
      <c r="A8" s="440" t="s">
        <v>203</v>
      </c>
      <c r="B8" s="117">
        <v>6197</v>
      </c>
      <c r="C8" s="119">
        <v>15</v>
      </c>
      <c r="D8" s="119">
        <v>204</v>
      </c>
      <c r="E8" s="117">
        <v>6197</v>
      </c>
      <c r="F8" s="119">
        <v>25</v>
      </c>
      <c r="G8" s="441">
        <v>191</v>
      </c>
    </row>
    <row r="9" spans="1:7" ht="18" customHeight="1">
      <c r="A9" s="440" t="s">
        <v>178</v>
      </c>
      <c r="B9" s="117">
        <v>6382</v>
      </c>
      <c r="C9" s="119">
        <v>50</v>
      </c>
      <c r="D9" s="119">
        <v>627</v>
      </c>
      <c r="E9" s="117">
        <v>6382</v>
      </c>
      <c r="F9" s="119">
        <v>50</v>
      </c>
      <c r="G9" s="441">
        <v>649</v>
      </c>
    </row>
    <row r="10" spans="1:7" ht="18" customHeight="1">
      <c r="A10" s="440" t="s">
        <v>179</v>
      </c>
      <c r="B10" s="117">
        <v>2054</v>
      </c>
      <c r="C10" s="119">
        <v>15</v>
      </c>
      <c r="D10" s="119">
        <v>165</v>
      </c>
      <c r="E10" s="117">
        <v>2054</v>
      </c>
      <c r="F10" s="119">
        <v>15</v>
      </c>
      <c r="G10" s="441">
        <v>225</v>
      </c>
    </row>
    <row r="11" spans="1:7" ht="18" customHeight="1">
      <c r="A11" s="440" t="s">
        <v>252</v>
      </c>
      <c r="B11" s="117">
        <v>2446</v>
      </c>
      <c r="C11" s="119">
        <v>10</v>
      </c>
      <c r="D11" s="119">
        <v>192.7</v>
      </c>
      <c r="E11" s="117">
        <v>2946</v>
      </c>
      <c r="F11" s="119">
        <v>10</v>
      </c>
      <c r="G11" s="441">
        <v>278.5</v>
      </c>
    </row>
    <row r="12" spans="1:7" ht="18" customHeight="1">
      <c r="A12" s="440" t="s">
        <v>180</v>
      </c>
      <c r="B12" s="117">
        <v>4934</v>
      </c>
      <c r="C12" s="119">
        <v>70</v>
      </c>
      <c r="D12" s="119">
        <v>384.6</v>
      </c>
      <c r="E12" s="117">
        <v>5381</v>
      </c>
      <c r="F12" s="119">
        <v>70</v>
      </c>
      <c r="G12" s="441">
        <v>498.3</v>
      </c>
    </row>
    <row r="13" spans="1:7" ht="18" customHeight="1">
      <c r="A13" s="440" t="s">
        <v>181</v>
      </c>
      <c r="B13" s="117">
        <v>5203</v>
      </c>
      <c r="C13" s="119">
        <v>20</v>
      </c>
      <c r="D13" s="119">
        <v>429</v>
      </c>
      <c r="E13" s="117">
        <v>6003</v>
      </c>
      <c r="F13" s="119">
        <v>20</v>
      </c>
      <c r="G13" s="441">
        <v>256.5</v>
      </c>
    </row>
    <row r="14" spans="1:7" ht="18" customHeight="1">
      <c r="A14" s="440" t="s">
        <v>182</v>
      </c>
      <c r="B14" s="117">
        <v>6803</v>
      </c>
      <c r="C14" s="119">
        <v>10</v>
      </c>
      <c r="D14" s="119">
        <v>275.2</v>
      </c>
      <c r="E14" s="117">
        <v>7138</v>
      </c>
      <c r="F14" s="119">
        <v>35</v>
      </c>
      <c r="G14" s="441">
        <v>300</v>
      </c>
    </row>
    <row r="15" spans="1:7" ht="18" customHeight="1">
      <c r="A15" s="440" t="s">
        <v>183</v>
      </c>
      <c r="B15" s="117">
        <v>4643</v>
      </c>
      <c r="C15" s="119">
        <v>20</v>
      </c>
      <c r="D15" s="119">
        <v>98.5</v>
      </c>
      <c r="E15" s="117">
        <v>5243</v>
      </c>
      <c r="F15" s="119">
        <v>20</v>
      </c>
      <c r="G15" s="441">
        <v>221</v>
      </c>
    </row>
    <row r="16" spans="1:7" ht="18" customHeight="1">
      <c r="A16" s="440" t="s">
        <v>184</v>
      </c>
      <c r="B16" s="117">
        <v>10515</v>
      </c>
      <c r="C16" s="119">
        <v>20</v>
      </c>
      <c r="D16" s="119">
        <v>228.4</v>
      </c>
      <c r="E16" s="117">
        <v>11115</v>
      </c>
      <c r="F16" s="119">
        <v>20</v>
      </c>
      <c r="G16" s="441">
        <v>162.6</v>
      </c>
    </row>
    <row r="17" spans="1:7" ht="18" customHeight="1">
      <c r="A17" s="440" t="s">
        <v>185</v>
      </c>
      <c r="B17" s="117">
        <v>1670</v>
      </c>
      <c r="C17" s="119">
        <v>15</v>
      </c>
      <c r="D17" s="119">
        <v>9.18</v>
      </c>
      <c r="E17" s="117">
        <v>1701.9</v>
      </c>
      <c r="F17" s="119">
        <v>10</v>
      </c>
      <c r="G17" s="441">
        <v>0</v>
      </c>
    </row>
    <row r="18" spans="1:7" ht="18" customHeight="1">
      <c r="A18" s="440" t="s">
        <v>186</v>
      </c>
      <c r="B18" s="117">
        <v>850</v>
      </c>
      <c r="C18" s="119">
        <v>10</v>
      </c>
      <c r="D18" s="119">
        <v>8.9</v>
      </c>
      <c r="E18" s="117">
        <v>990</v>
      </c>
      <c r="F18" s="119">
        <v>10</v>
      </c>
      <c r="G18" s="441">
        <v>21.4</v>
      </c>
    </row>
    <row r="19" spans="1:7" ht="18" customHeight="1">
      <c r="A19" s="440" t="s">
        <v>187</v>
      </c>
      <c r="B19" s="117">
        <v>1035</v>
      </c>
      <c r="C19" s="119">
        <v>5</v>
      </c>
      <c r="D19" s="119">
        <v>104</v>
      </c>
      <c r="E19" s="117">
        <v>1047</v>
      </c>
      <c r="F19" s="119">
        <v>5</v>
      </c>
      <c r="G19" s="441">
        <v>38</v>
      </c>
    </row>
    <row r="20" spans="1:7" ht="18" customHeight="1">
      <c r="A20" s="440" t="s">
        <v>188</v>
      </c>
      <c r="B20" s="117">
        <v>1484.5</v>
      </c>
      <c r="C20" s="119">
        <v>10</v>
      </c>
      <c r="D20" s="119">
        <v>0</v>
      </c>
      <c r="E20" s="117">
        <v>1424</v>
      </c>
      <c r="F20" s="119">
        <v>10</v>
      </c>
      <c r="G20" s="441">
        <v>16.1</v>
      </c>
    </row>
    <row r="21" spans="1:7" ht="18" customHeight="1">
      <c r="A21" s="440" t="s">
        <v>189</v>
      </c>
      <c r="B21" s="117">
        <v>1270</v>
      </c>
      <c r="C21" s="119">
        <v>20</v>
      </c>
      <c r="D21" s="119">
        <v>18.35</v>
      </c>
      <c r="E21" s="117">
        <v>1270</v>
      </c>
      <c r="F21" s="119">
        <v>20</v>
      </c>
      <c r="G21" s="441">
        <v>34.4</v>
      </c>
    </row>
    <row r="22" spans="1:7" ht="18" customHeight="1">
      <c r="A22" s="440" t="s">
        <v>190</v>
      </c>
      <c r="B22" s="117">
        <v>1230</v>
      </c>
      <c r="C22" s="119">
        <v>20</v>
      </c>
      <c r="D22" s="119">
        <v>35.1</v>
      </c>
      <c r="E22" s="117">
        <v>1230</v>
      </c>
      <c r="F22" s="119">
        <v>20</v>
      </c>
      <c r="G22" s="441">
        <v>31.3</v>
      </c>
    </row>
    <row r="23" spans="1:7" ht="18" customHeight="1">
      <c r="A23" s="440" t="s">
        <v>191</v>
      </c>
      <c r="B23" s="117">
        <v>1150</v>
      </c>
      <c r="C23" s="119">
        <v>10</v>
      </c>
      <c r="D23" s="119">
        <v>10</v>
      </c>
      <c r="E23" s="117">
        <v>1110</v>
      </c>
      <c r="F23" s="119">
        <v>10</v>
      </c>
      <c r="G23" s="441">
        <v>22</v>
      </c>
    </row>
    <row r="24" spans="1:13" ht="18" customHeight="1">
      <c r="A24" s="440" t="s">
        <v>192</v>
      </c>
      <c r="B24" s="117">
        <v>3058</v>
      </c>
      <c r="C24" s="119">
        <v>30</v>
      </c>
      <c r="D24" s="119">
        <v>262</v>
      </c>
      <c r="E24" s="117">
        <v>3058</v>
      </c>
      <c r="F24" s="119">
        <v>15</v>
      </c>
      <c r="G24" s="441">
        <v>283.4</v>
      </c>
      <c r="M24" s="272" t="s">
        <v>202</v>
      </c>
    </row>
    <row r="25" spans="1:7" ht="18" customHeight="1">
      <c r="A25" s="440" t="s">
        <v>193</v>
      </c>
      <c r="B25" s="117">
        <v>1152</v>
      </c>
      <c r="C25" s="119">
        <v>8</v>
      </c>
      <c r="D25" s="119">
        <v>26.6</v>
      </c>
      <c r="E25" s="117">
        <v>1218</v>
      </c>
      <c r="F25" s="119">
        <v>8</v>
      </c>
      <c r="G25" s="441">
        <v>62.2</v>
      </c>
    </row>
    <row r="26" spans="1:7" ht="18" customHeight="1">
      <c r="A26" s="440" t="s">
        <v>194</v>
      </c>
      <c r="B26" s="117">
        <v>1234</v>
      </c>
      <c r="C26" s="119">
        <v>60</v>
      </c>
      <c r="D26" s="119">
        <v>93.1</v>
      </c>
      <c r="E26" s="117">
        <v>1334</v>
      </c>
      <c r="F26" s="119">
        <v>60</v>
      </c>
      <c r="G26" s="441">
        <v>82.1</v>
      </c>
    </row>
    <row r="27" spans="1:7" ht="18" customHeight="1">
      <c r="A27" s="440" t="s">
        <v>195</v>
      </c>
      <c r="B27" s="117">
        <v>1105</v>
      </c>
      <c r="C27" s="119">
        <v>50</v>
      </c>
      <c r="D27" s="119">
        <v>24.1</v>
      </c>
      <c r="E27" s="117">
        <v>1165</v>
      </c>
      <c r="F27" s="119">
        <v>50</v>
      </c>
      <c r="G27" s="441">
        <v>22.2</v>
      </c>
    </row>
    <row r="28" spans="1:7" ht="18" customHeight="1">
      <c r="A28" s="440" t="s">
        <v>196</v>
      </c>
      <c r="B28" s="117">
        <v>2378.2</v>
      </c>
      <c r="C28" s="119">
        <v>55</v>
      </c>
      <c r="D28" s="119">
        <v>191</v>
      </c>
      <c r="E28" s="117">
        <v>3271.2</v>
      </c>
      <c r="F28" s="119">
        <v>30</v>
      </c>
      <c r="G28" s="441">
        <v>173.4</v>
      </c>
    </row>
    <row r="29" spans="1:7" ht="18" customHeight="1">
      <c r="A29" s="440" t="s">
        <v>197</v>
      </c>
      <c r="B29" s="117">
        <v>1270</v>
      </c>
      <c r="C29" s="119">
        <v>20</v>
      </c>
      <c r="D29" s="119">
        <v>10</v>
      </c>
      <c r="E29" s="117">
        <v>1270</v>
      </c>
      <c r="F29" s="119">
        <v>20</v>
      </c>
      <c r="G29" s="441">
        <v>22.1</v>
      </c>
    </row>
    <row r="30" spans="1:11" s="282" customFormat="1" ht="33" customHeight="1">
      <c r="A30" s="442" t="s">
        <v>198</v>
      </c>
      <c r="B30" s="118">
        <f aca="true" t="shared" si="0" ref="B30:G30">SUM(B4:B29)</f>
        <v>103312.7</v>
      </c>
      <c r="C30" s="281">
        <f t="shared" si="0"/>
        <v>728</v>
      </c>
      <c r="D30" s="281">
        <f t="shared" si="0"/>
        <v>4641.7300000000005</v>
      </c>
      <c r="E30" s="118">
        <f t="shared" si="0"/>
        <v>108697.09999999999</v>
      </c>
      <c r="F30" s="281">
        <f t="shared" si="0"/>
        <v>713</v>
      </c>
      <c r="G30" s="443">
        <f t="shared" si="0"/>
        <v>5024.5</v>
      </c>
      <c r="I30" s="283">
        <f>E30+F30</f>
        <v>109410.09999999999</v>
      </c>
      <c r="K30" s="283"/>
    </row>
    <row r="31" spans="1:7" ht="18" customHeight="1">
      <c r="A31" s="440" t="s">
        <v>199</v>
      </c>
      <c r="B31" s="117">
        <v>32360</v>
      </c>
      <c r="C31" s="119"/>
      <c r="D31" s="119">
        <v>213.8</v>
      </c>
      <c r="E31" s="117">
        <v>43634</v>
      </c>
      <c r="F31" s="119"/>
      <c r="G31" s="441">
        <v>287.4</v>
      </c>
    </row>
    <row r="32" spans="1:7" ht="18" customHeight="1">
      <c r="A32" s="444" t="s">
        <v>200</v>
      </c>
      <c r="B32" s="200">
        <v>3662</v>
      </c>
      <c r="C32" s="120"/>
      <c r="D32" s="120">
        <v>20</v>
      </c>
      <c r="E32" s="200">
        <v>0</v>
      </c>
      <c r="F32" s="120"/>
      <c r="G32" s="445">
        <v>0</v>
      </c>
    </row>
    <row r="33" spans="1:11" s="282" customFormat="1" ht="45.75" customHeight="1" thickBot="1">
      <c r="A33" s="446" t="s">
        <v>476</v>
      </c>
      <c r="B33" s="447">
        <f aca="true" t="shared" si="1" ref="B33:G33">SUM(B30:B32)</f>
        <v>139334.7</v>
      </c>
      <c r="C33" s="448">
        <f t="shared" si="1"/>
        <v>728</v>
      </c>
      <c r="D33" s="448">
        <f t="shared" si="1"/>
        <v>4875.530000000001</v>
      </c>
      <c r="E33" s="447">
        <f t="shared" si="1"/>
        <v>152331.09999999998</v>
      </c>
      <c r="F33" s="448">
        <f t="shared" si="1"/>
        <v>713</v>
      </c>
      <c r="G33" s="449">
        <f t="shared" si="1"/>
        <v>5311.9</v>
      </c>
      <c r="K33" s="283"/>
    </row>
  </sheetData>
  <sheetProtection/>
  <mergeCells count="5">
    <mergeCell ref="A2:A3"/>
    <mergeCell ref="E2:G2"/>
    <mergeCell ref="B2:D2"/>
    <mergeCell ref="F1:G1"/>
    <mergeCell ref="A1:E1"/>
  </mergeCells>
  <printOptions/>
  <pageMargins left="0.5118110236220472" right="0.5118110236220472" top="0.7874015748031497" bottom="0.5905511811023623" header="0.31496062992125984" footer="0.31496062992125984"/>
  <pageSetup fitToHeight="1" fitToWidth="1" horizontalDpi="600" verticalDpi="600" orientation="portrait" paperSize="9" scale="92" r:id="rId1"/>
  <headerFooter>
    <oddFooter>&amp;L&amp;"Arial Unicode MS,Obyčejné"&amp;9Rozpočet na rok 2021&amp;R&amp;"Arial Unicode MS,Obyčejné"&amp;9&amp;D,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1"/>
  <sheetViews>
    <sheetView zoomScale="80" zoomScaleNormal="80" zoomScalePageLayoutView="0" workbookViewId="0" topLeftCell="A1">
      <pane ySplit="2" topLeftCell="A6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8.375" style="87" customWidth="1"/>
    <col min="2" max="2" width="10.625" style="87" customWidth="1"/>
    <col min="3" max="3" width="47.375" style="87" customWidth="1"/>
    <col min="4" max="4" width="44.25390625" style="87" customWidth="1"/>
    <col min="5" max="5" width="12.00390625" style="87" customWidth="1"/>
    <col min="6" max="16384" width="9.125" style="87" customWidth="1"/>
  </cols>
  <sheetData>
    <row r="1" spans="1:5" ht="69" customHeight="1" thickBot="1">
      <c r="A1" s="614" t="s">
        <v>477</v>
      </c>
      <c r="B1" s="615"/>
      <c r="C1" s="615"/>
      <c r="D1" s="615"/>
      <c r="E1" s="284" t="s">
        <v>478</v>
      </c>
    </row>
    <row r="2" spans="1:5" ht="55.5" customHeight="1">
      <c r="A2" s="455" t="s">
        <v>205</v>
      </c>
      <c r="B2" s="453" t="s">
        <v>209</v>
      </c>
      <c r="C2" s="453" t="s">
        <v>208</v>
      </c>
      <c r="D2" s="453" t="s">
        <v>207</v>
      </c>
      <c r="E2" s="431" t="s">
        <v>479</v>
      </c>
    </row>
    <row r="3" spans="1:5" ht="42" customHeight="1">
      <c r="A3" s="463" t="s">
        <v>20</v>
      </c>
      <c r="B3" s="464" t="s">
        <v>285</v>
      </c>
      <c r="C3" s="465" t="s">
        <v>314</v>
      </c>
      <c r="D3" s="466" t="s">
        <v>315</v>
      </c>
      <c r="E3" s="301">
        <v>180000</v>
      </c>
    </row>
    <row r="4" spans="1:5" ht="30" customHeight="1">
      <c r="A4" s="611" t="s">
        <v>306</v>
      </c>
      <c r="B4" s="467" t="s">
        <v>256</v>
      </c>
      <c r="C4" s="468" t="s">
        <v>257</v>
      </c>
      <c r="D4" s="469" t="s">
        <v>258</v>
      </c>
      <c r="E4" s="197">
        <v>1500000</v>
      </c>
    </row>
    <row r="5" spans="1:5" ht="30" customHeight="1">
      <c r="A5" s="612"/>
      <c r="B5" s="459" t="s">
        <v>259</v>
      </c>
      <c r="C5" s="456" t="s">
        <v>260</v>
      </c>
      <c r="D5" s="461" t="s">
        <v>261</v>
      </c>
      <c r="E5" s="194">
        <v>270000</v>
      </c>
    </row>
    <row r="6" spans="1:5" ht="30" customHeight="1">
      <c r="A6" s="612"/>
      <c r="B6" s="459" t="s">
        <v>255</v>
      </c>
      <c r="C6" s="456" t="s">
        <v>268</v>
      </c>
      <c r="D6" s="461" t="s">
        <v>262</v>
      </c>
      <c r="E6" s="194">
        <v>300000</v>
      </c>
    </row>
    <row r="7" spans="1:5" ht="30" customHeight="1">
      <c r="A7" s="612"/>
      <c r="B7" s="459" t="s">
        <v>263</v>
      </c>
      <c r="C7" s="456" t="s">
        <v>356</v>
      </c>
      <c r="D7" s="461" t="s">
        <v>362</v>
      </c>
      <c r="E7" s="194">
        <v>120000</v>
      </c>
    </row>
    <row r="8" spans="1:5" ht="30" customHeight="1">
      <c r="A8" s="612"/>
      <c r="B8" s="459" t="s">
        <v>263</v>
      </c>
      <c r="C8" s="456" t="s">
        <v>264</v>
      </c>
      <c r="D8" s="461" t="s">
        <v>267</v>
      </c>
      <c r="E8" s="194">
        <v>400000</v>
      </c>
    </row>
    <row r="9" spans="1:5" ht="30" customHeight="1">
      <c r="A9" s="612"/>
      <c r="B9" s="459" t="s">
        <v>357</v>
      </c>
      <c r="C9" s="456" t="s">
        <v>358</v>
      </c>
      <c r="D9" s="461" t="s">
        <v>363</v>
      </c>
      <c r="E9" s="194">
        <v>220000</v>
      </c>
    </row>
    <row r="10" spans="1:5" ht="30" customHeight="1">
      <c r="A10" s="612"/>
      <c r="B10" s="459" t="s">
        <v>359</v>
      </c>
      <c r="C10" s="456" t="s">
        <v>360</v>
      </c>
      <c r="D10" s="461" t="s">
        <v>364</v>
      </c>
      <c r="E10" s="194">
        <v>321000</v>
      </c>
    </row>
    <row r="11" spans="1:5" ht="30" customHeight="1">
      <c r="A11" s="613"/>
      <c r="B11" s="470" t="s">
        <v>263</v>
      </c>
      <c r="C11" s="471" t="s">
        <v>265</v>
      </c>
      <c r="D11" s="472" t="s">
        <v>266</v>
      </c>
      <c r="E11" s="473">
        <v>105000</v>
      </c>
    </row>
    <row r="12" spans="1:5" ht="42" customHeight="1">
      <c r="A12" s="612" t="s">
        <v>81</v>
      </c>
      <c r="B12" s="35" t="s">
        <v>286</v>
      </c>
      <c r="C12" s="457" t="s">
        <v>288</v>
      </c>
      <c r="D12" s="462" t="s">
        <v>361</v>
      </c>
      <c r="E12" s="194">
        <v>200000</v>
      </c>
    </row>
    <row r="13" spans="1:5" ht="42" customHeight="1">
      <c r="A13" s="612"/>
      <c r="B13" s="35" t="s">
        <v>286</v>
      </c>
      <c r="C13" s="36" t="s">
        <v>289</v>
      </c>
      <c r="D13" s="462" t="s">
        <v>290</v>
      </c>
      <c r="E13" s="194">
        <v>200000</v>
      </c>
    </row>
    <row r="14" spans="1:5" ht="42" customHeight="1">
      <c r="A14" s="612"/>
      <c r="B14" s="460" t="s">
        <v>286</v>
      </c>
      <c r="C14" s="36" t="s">
        <v>316</v>
      </c>
      <c r="D14" s="163" t="s">
        <v>287</v>
      </c>
      <c r="E14" s="194">
        <v>50000</v>
      </c>
    </row>
    <row r="15" spans="1:5" ht="54" customHeight="1" thickBot="1">
      <c r="A15" s="609" t="s">
        <v>11</v>
      </c>
      <c r="B15" s="610"/>
      <c r="C15" s="610"/>
      <c r="D15" s="610"/>
      <c r="E15" s="458">
        <f>SUM(E3:E14)</f>
        <v>3866000</v>
      </c>
    </row>
    <row r="16" ht="12.75">
      <c r="E16" s="102"/>
    </row>
    <row r="17" ht="12.75">
      <c r="E17" s="102"/>
    </row>
    <row r="18" ht="12.75">
      <c r="E18" s="102"/>
    </row>
    <row r="19" ht="12.75">
      <c r="E19" s="102"/>
    </row>
    <row r="20" ht="12.75">
      <c r="E20" s="102"/>
    </row>
    <row r="21" ht="12.75">
      <c r="E21" s="102"/>
    </row>
  </sheetData>
  <sheetProtection/>
  <mergeCells count="4">
    <mergeCell ref="A15:D15"/>
    <mergeCell ref="A4:A11"/>
    <mergeCell ref="A12:A14"/>
    <mergeCell ref="A1:D1"/>
  </mergeCells>
  <printOptions gridLines="1"/>
  <pageMargins left="0.7086614173228347" right="0.7086614173228347" top="0.7874015748031497" bottom="0.7874015748031497" header="0" footer="0.31496062992125984"/>
  <pageSetup fitToHeight="1" fitToWidth="1" horizontalDpi="600" verticalDpi="600" orientation="portrait" paperSize="9" scale="72" r:id="rId1"/>
  <headerFooter>
    <oddFooter>&amp;L&amp;"Arial Unicode MS,Obyčejné"&amp;9Rozpočet na rok 2020&amp;R&amp;"Arial Unicode MS,Obyčejné"&amp;9&amp;D,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4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L1" sqref="L1"/>
    </sheetView>
  </sheetViews>
  <sheetFormatPr defaultColWidth="9.00390625" defaultRowHeight="12.75"/>
  <cols>
    <col min="1" max="1" width="55.875" style="286" customWidth="1"/>
    <col min="2" max="4" width="11.75390625" style="286" hidden="1" customWidth="1"/>
    <col min="5" max="12" width="11.75390625" style="286" customWidth="1"/>
    <col min="13" max="16384" width="9.125" style="286" customWidth="1"/>
  </cols>
  <sheetData>
    <row r="1" spans="1:12" ht="66.75" customHeight="1" thickBot="1">
      <c r="A1" s="616" t="s">
        <v>475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285" t="s">
        <v>383</v>
      </c>
    </row>
    <row r="2" spans="1:12" ht="42.75" customHeight="1" thickBot="1">
      <c r="A2" s="287" t="s">
        <v>333</v>
      </c>
      <c r="B2" s="288" t="s">
        <v>334</v>
      </c>
      <c r="C2" s="288" t="s">
        <v>335</v>
      </c>
      <c r="D2" s="288" t="s">
        <v>336</v>
      </c>
      <c r="E2" s="288" t="s">
        <v>345</v>
      </c>
      <c r="F2" s="289" t="s">
        <v>239</v>
      </c>
      <c r="G2" s="290" t="s">
        <v>346</v>
      </c>
      <c r="H2" s="288" t="s">
        <v>367</v>
      </c>
      <c r="I2" s="288" t="s">
        <v>368</v>
      </c>
      <c r="J2" s="288" t="s">
        <v>369</v>
      </c>
      <c r="K2" s="288" t="s">
        <v>370</v>
      </c>
      <c r="L2" s="474" t="s">
        <v>371</v>
      </c>
    </row>
    <row r="3" spans="1:12" ht="30.75" customHeight="1">
      <c r="A3" s="291" t="s">
        <v>337</v>
      </c>
      <c r="B3" s="191">
        <v>89440</v>
      </c>
      <c r="C3" s="191">
        <v>93060.1</v>
      </c>
      <c r="D3" s="192">
        <v>98298.3</v>
      </c>
      <c r="E3" s="191">
        <v>81910.92202</v>
      </c>
      <c r="F3" s="193">
        <v>120746.2</v>
      </c>
      <c r="G3" s="193">
        <f>'1.příjmy'!E10</f>
        <v>107321</v>
      </c>
      <c r="H3" s="191">
        <v>110000</v>
      </c>
      <c r="I3" s="191">
        <v>112000</v>
      </c>
      <c r="J3" s="193">
        <v>115000</v>
      </c>
      <c r="K3" s="191">
        <v>119000</v>
      </c>
      <c r="L3" s="194">
        <v>123000</v>
      </c>
    </row>
    <row r="4" spans="1:12" ht="30.75" customHeight="1">
      <c r="A4" s="292" t="s">
        <v>338</v>
      </c>
      <c r="B4" s="195">
        <v>7544</v>
      </c>
      <c r="C4" s="195">
        <v>12676.2</v>
      </c>
      <c r="D4" s="192">
        <v>23536.5</v>
      </c>
      <c r="E4" s="195">
        <v>40337.45043</v>
      </c>
      <c r="F4" s="195">
        <v>38410</v>
      </c>
      <c r="G4" s="195">
        <f>'1.příjmy'!E15</f>
        <v>27459</v>
      </c>
      <c r="H4" s="195">
        <v>29000</v>
      </c>
      <c r="I4" s="195">
        <v>31000</v>
      </c>
      <c r="J4" s="196">
        <v>33500</v>
      </c>
      <c r="K4" s="195">
        <v>35600</v>
      </c>
      <c r="L4" s="197">
        <v>37600</v>
      </c>
    </row>
    <row r="5" spans="1:12" ht="23.25" customHeight="1" hidden="1">
      <c r="A5" s="293" t="s">
        <v>339</v>
      </c>
      <c r="B5" s="195">
        <v>188</v>
      </c>
      <c r="C5" s="195">
        <v>0</v>
      </c>
      <c r="D5" s="192">
        <v>780.4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6">
        <v>0</v>
      </c>
      <c r="K5" s="195">
        <v>0</v>
      </c>
      <c r="L5" s="197">
        <v>0</v>
      </c>
    </row>
    <row r="6" spans="1:12" ht="37.5" customHeight="1" thickBot="1">
      <c r="A6" s="294" t="s">
        <v>340</v>
      </c>
      <c r="B6" s="295">
        <f aca="true" t="shared" si="0" ref="B6:L6">SUM(B3:B5)</f>
        <v>97172</v>
      </c>
      <c r="C6" s="295">
        <f t="shared" si="0"/>
        <v>105736.3</v>
      </c>
      <c r="D6" s="296">
        <f t="shared" si="0"/>
        <v>122615.2</v>
      </c>
      <c r="E6" s="295">
        <f t="shared" si="0"/>
        <v>122248.37245</v>
      </c>
      <c r="F6" s="295">
        <f t="shared" si="0"/>
        <v>159156.2</v>
      </c>
      <c r="G6" s="295">
        <f t="shared" si="0"/>
        <v>134780</v>
      </c>
      <c r="H6" s="295">
        <f t="shared" si="0"/>
        <v>139000</v>
      </c>
      <c r="I6" s="295">
        <f t="shared" si="0"/>
        <v>143000</v>
      </c>
      <c r="J6" s="295">
        <f t="shared" si="0"/>
        <v>148500</v>
      </c>
      <c r="K6" s="295">
        <f>SUM(K3:K5)</f>
        <v>154600</v>
      </c>
      <c r="L6" s="297">
        <f t="shared" si="0"/>
        <v>160600</v>
      </c>
    </row>
    <row r="7" spans="1:12" ht="30.75" customHeight="1">
      <c r="A7" s="293" t="s">
        <v>434</v>
      </c>
      <c r="B7" s="195">
        <v>716850</v>
      </c>
      <c r="C7" s="195">
        <v>886676.5</v>
      </c>
      <c r="D7" s="192">
        <v>1291006.5</v>
      </c>
      <c r="E7" s="198">
        <v>748568.4168400001</v>
      </c>
      <c r="F7" s="199">
        <v>700717</v>
      </c>
      <c r="G7" s="196">
        <f>'1.příjmy'!E20</f>
        <v>583644.9</v>
      </c>
      <c r="H7" s="195">
        <v>605000</v>
      </c>
      <c r="I7" s="195">
        <v>609000</v>
      </c>
      <c r="J7" s="196">
        <v>614000</v>
      </c>
      <c r="K7" s="195">
        <v>619000</v>
      </c>
      <c r="L7" s="197">
        <v>623000</v>
      </c>
    </row>
    <row r="8" spans="1:12" ht="32.25" customHeight="1">
      <c r="A8" s="298" t="s">
        <v>341</v>
      </c>
      <c r="B8" s="195">
        <v>247982</v>
      </c>
      <c r="C8" s="195">
        <v>267400</v>
      </c>
      <c r="D8" s="192">
        <v>408351.6</v>
      </c>
      <c r="E8" s="198">
        <v>505461.11644</v>
      </c>
      <c r="F8" s="198">
        <v>283912</v>
      </c>
      <c r="G8" s="198">
        <f>'1.příjmy'!E18</f>
        <v>289511</v>
      </c>
      <c r="H8" s="198">
        <v>295000</v>
      </c>
      <c r="I8" s="198">
        <v>301000</v>
      </c>
      <c r="J8" s="198">
        <v>306000</v>
      </c>
      <c r="K8" s="195">
        <v>311000</v>
      </c>
      <c r="L8" s="197">
        <v>316000</v>
      </c>
    </row>
    <row r="9" spans="1:12" ht="32.25" customHeight="1">
      <c r="A9" s="298" t="s">
        <v>342</v>
      </c>
      <c r="B9" s="195">
        <v>47565</v>
      </c>
      <c r="C9" s="195">
        <v>55280</v>
      </c>
      <c r="D9" s="192">
        <v>122683</v>
      </c>
      <c r="E9" s="198">
        <v>108881.94172</v>
      </c>
      <c r="F9" s="198">
        <v>66805</v>
      </c>
      <c r="G9" s="198">
        <f>'1.příjmy'!E17</f>
        <v>71956</v>
      </c>
      <c r="H9" s="198">
        <v>74000</v>
      </c>
      <c r="I9" s="198">
        <v>76300</v>
      </c>
      <c r="J9" s="198">
        <v>78200</v>
      </c>
      <c r="K9" s="195">
        <v>79800</v>
      </c>
      <c r="L9" s="197">
        <v>82500</v>
      </c>
    </row>
    <row r="10" spans="1:12" ht="39" customHeight="1" thickBot="1">
      <c r="A10" s="294" t="s">
        <v>211</v>
      </c>
      <c r="B10" s="295">
        <f aca="true" t="shared" si="1" ref="B10:L10">B6+B7</f>
        <v>814022</v>
      </c>
      <c r="C10" s="295">
        <f t="shared" si="1"/>
        <v>992412.8</v>
      </c>
      <c r="D10" s="296">
        <f t="shared" si="1"/>
        <v>1413621.7</v>
      </c>
      <c r="E10" s="295">
        <f t="shared" si="1"/>
        <v>870816.7892900001</v>
      </c>
      <c r="F10" s="295">
        <f t="shared" si="1"/>
        <v>859873.2</v>
      </c>
      <c r="G10" s="295">
        <f t="shared" si="1"/>
        <v>718424.9</v>
      </c>
      <c r="H10" s="295">
        <f t="shared" si="1"/>
        <v>744000</v>
      </c>
      <c r="I10" s="295">
        <f t="shared" si="1"/>
        <v>752000</v>
      </c>
      <c r="J10" s="295">
        <f t="shared" si="1"/>
        <v>762500</v>
      </c>
      <c r="K10" s="295">
        <f t="shared" si="1"/>
        <v>773600</v>
      </c>
      <c r="L10" s="297">
        <f t="shared" si="1"/>
        <v>783600</v>
      </c>
    </row>
    <row r="11" spans="1:12" ht="27" customHeight="1">
      <c r="A11" s="292" t="s">
        <v>343</v>
      </c>
      <c r="B11" s="299">
        <v>600497</v>
      </c>
      <c r="C11" s="299">
        <v>624746.2</v>
      </c>
      <c r="D11" s="299">
        <v>725546</v>
      </c>
      <c r="E11" s="299">
        <v>576487.4</v>
      </c>
      <c r="F11" s="300">
        <f>'2.výdaje'!D86+'2.výdaje'!F86</f>
        <v>796703.46</v>
      </c>
      <c r="G11" s="300">
        <v>790333</v>
      </c>
      <c r="H11" s="299">
        <f>'12.výhled'!G64</f>
        <v>779280.6</v>
      </c>
      <c r="I11" s="299">
        <f>'12.výhled'!M64</f>
        <v>789943.5</v>
      </c>
      <c r="J11" s="300">
        <f>'12.výhled'!P64</f>
        <v>803105.6</v>
      </c>
      <c r="K11" s="299">
        <f>'12.výhled'!V64</f>
        <v>812085.9</v>
      </c>
      <c r="L11" s="301">
        <f>'12.výhled'!Y64</f>
        <v>832370.6</v>
      </c>
    </row>
    <row r="12" spans="1:12" ht="30" customHeight="1">
      <c r="A12" s="292" t="s">
        <v>344</v>
      </c>
      <c r="B12" s="299">
        <v>124897</v>
      </c>
      <c r="C12" s="299">
        <v>195272.2</v>
      </c>
      <c r="D12" s="299">
        <v>334943.6</v>
      </c>
      <c r="E12" s="302">
        <v>126487.4</v>
      </c>
      <c r="F12" s="303">
        <f>'2.výdaje'!E86</f>
        <v>446462.1</v>
      </c>
      <c r="G12" s="300">
        <v>340683</v>
      </c>
      <c r="H12" s="299">
        <f>'12.výhled'!H64</f>
        <v>379600</v>
      </c>
      <c r="I12" s="299">
        <f>'12.výhled'!N64</f>
        <v>357200</v>
      </c>
      <c r="J12" s="300">
        <f>'12.výhled'!Q64</f>
        <v>305800</v>
      </c>
      <c r="K12" s="299">
        <f>'12.výhled'!W64</f>
        <v>310900</v>
      </c>
      <c r="L12" s="301">
        <f>'12.výhled'!Z64</f>
        <v>313200</v>
      </c>
    </row>
    <row r="13" spans="1:12" ht="39" customHeight="1" thickBot="1">
      <c r="A13" s="294" t="s">
        <v>373</v>
      </c>
      <c r="B13" s="295">
        <f aca="true" t="shared" si="2" ref="B13:L13">SUM(B11:B12)</f>
        <v>725394</v>
      </c>
      <c r="C13" s="295">
        <f t="shared" si="2"/>
        <v>820018.3999999999</v>
      </c>
      <c r="D13" s="295">
        <v>1070046</v>
      </c>
      <c r="E13" s="295">
        <f>SUM(E11:E12)</f>
        <v>702974.8</v>
      </c>
      <c r="F13" s="295">
        <f t="shared" si="2"/>
        <v>1243165.56</v>
      </c>
      <c r="G13" s="295">
        <f t="shared" si="2"/>
        <v>1131016</v>
      </c>
      <c r="H13" s="295">
        <f t="shared" si="2"/>
        <v>1158880.6</v>
      </c>
      <c r="I13" s="295">
        <f t="shared" si="2"/>
        <v>1147143.5</v>
      </c>
      <c r="J13" s="304">
        <f>SUM(J11:J12)</f>
        <v>1108905.6</v>
      </c>
      <c r="K13" s="295">
        <f>SUM(K11:K12)</f>
        <v>1122985.9</v>
      </c>
      <c r="L13" s="297">
        <f t="shared" si="2"/>
        <v>1145570.6</v>
      </c>
    </row>
    <row r="14" spans="1:12" ht="54" customHeight="1" thickBot="1">
      <c r="A14" s="305" t="s">
        <v>372</v>
      </c>
      <c r="B14" s="306">
        <f aca="true" t="shared" si="3" ref="B14:L14">B10-B13</f>
        <v>88628</v>
      </c>
      <c r="C14" s="306">
        <f t="shared" si="3"/>
        <v>172394.40000000014</v>
      </c>
      <c r="D14" s="306">
        <f t="shared" si="3"/>
        <v>343575.69999999995</v>
      </c>
      <c r="E14" s="306">
        <f t="shared" si="3"/>
        <v>167841.98929000006</v>
      </c>
      <c r="F14" s="306">
        <f t="shared" si="3"/>
        <v>-383292.3600000001</v>
      </c>
      <c r="G14" s="306">
        <f t="shared" si="3"/>
        <v>-412591.1</v>
      </c>
      <c r="H14" s="306">
        <f t="shared" si="3"/>
        <v>-414880.6000000001</v>
      </c>
      <c r="I14" s="306">
        <f t="shared" si="3"/>
        <v>-395143.5</v>
      </c>
      <c r="J14" s="306">
        <f t="shared" si="3"/>
        <v>-346405.6000000001</v>
      </c>
      <c r="K14" s="306">
        <f t="shared" si="3"/>
        <v>-349385.8999999999</v>
      </c>
      <c r="L14" s="307">
        <f t="shared" si="3"/>
        <v>-361970.6000000001</v>
      </c>
    </row>
  </sheetData>
  <sheetProtection/>
  <mergeCells count="1">
    <mergeCell ref="A1:K1"/>
  </mergeCells>
  <printOptions horizontalCentered="1"/>
  <pageMargins left="0.5118110236220472" right="0.5118110236220472" top="0.7874015748031497" bottom="0.7874015748031497" header="0" footer="0.31496062992125984"/>
  <pageSetup fitToHeight="1" fitToWidth="1" horizontalDpi="600" verticalDpi="600" orientation="landscape" paperSize="9" scale="93" r:id="rId1"/>
  <headerFooter>
    <oddFooter>&amp;L&amp;"Arial,Obyčejné"&amp;9Rozpočet na rok 2021&amp;R&amp;D,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154"/>
  <sheetViews>
    <sheetView view="pageBreakPreview" zoomScaleSheetLayoutView="100" zoomScalePageLayoutView="0" workbookViewId="0" topLeftCell="A1">
      <pane ySplit="2" topLeftCell="A33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13.875" style="87" customWidth="1"/>
    <col min="2" max="2" width="12.375" style="87" customWidth="1"/>
    <col min="3" max="3" width="52.25390625" style="87" customWidth="1"/>
    <col min="4" max="4" width="15.00390625" style="87" customWidth="1"/>
    <col min="5" max="7" width="9.125" style="87" customWidth="1"/>
    <col min="8" max="8" width="10.375" style="87" bestFit="1" customWidth="1"/>
    <col min="9" max="16384" width="9.125" style="87" customWidth="1"/>
  </cols>
  <sheetData>
    <row r="1" spans="1:4" ht="45" customHeight="1" thickBot="1">
      <c r="A1" s="616" t="s">
        <v>432</v>
      </c>
      <c r="B1" s="617"/>
      <c r="C1" s="617"/>
      <c r="D1" s="285" t="s">
        <v>130</v>
      </c>
    </row>
    <row r="2" spans="1:6" ht="32.25" customHeight="1">
      <c r="A2" s="308" t="s">
        <v>16</v>
      </c>
      <c r="B2" s="309" t="s">
        <v>213</v>
      </c>
      <c r="C2" s="310" t="s">
        <v>214</v>
      </c>
      <c r="D2" s="311" t="s">
        <v>215</v>
      </c>
      <c r="F2" s="312"/>
    </row>
    <row r="3" spans="1:4" ht="16.5" customHeight="1">
      <c r="A3" s="625" t="s">
        <v>97</v>
      </c>
      <c r="B3" s="618" t="s">
        <v>365</v>
      </c>
      <c r="C3" s="313" t="s">
        <v>437</v>
      </c>
      <c r="D3" s="314">
        <v>1500</v>
      </c>
    </row>
    <row r="4" spans="1:4" ht="16.5" customHeight="1">
      <c r="A4" s="631"/>
      <c r="B4" s="619"/>
      <c r="C4" s="315" t="s">
        <v>384</v>
      </c>
      <c r="D4" s="316">
        <v>2000</v>
      </c>
    </row>
    <row r="5" spans="1:4" ht="16.5" customHeight="1">
      <c r="A5" s="631"/>
      <c r="B5" s="619"/>
      <c r="C5" s="315" t="s">
        <v>385</v>
      </c>
      <c r="D5" s="316">
        <v>5000</v>
      </c>
    </row>
    <row r="6" spans="1:4" ht="16.5" customHeight="1">
      <c r="A6" s="631"/>
      <c r="B6" s="619"/>
      <c r="C6" s="315" t="s">
        <v>386</v>
      </c>
      <c r="D6" s="316">
        <v>4000</v>
      </c>
    </row>
    <row r="7" spans="1:4" ht="16.5" customHeight="1">
      <c r="A7" s="631"/>
      <c r="B7" s="619"/>
      <c r="C7" s="315" t="s">
        <v>387</v>
      </c>
      <c r="D7" s="316">
        <v>4200</v>
      </c>
    </row>
    <row r="8" spans="1:4" ht="16.5" customHeight="1">
      <c r="A8" s="631"/>
      <c r="B8" s="619"/>
      <c r="C8" s="315" t="s">
        <v>388</v>
      </c>
      <c r="D8" s="316">
        <v>10000</v>
      </c>
    </row>
    <row r="9" spans="1:4" ht="16.5" customHeight="1">
      <c r="A9" s="631"/>
      <c r="B9" s="619"/>
      <c r="C9" s="315" t="s">
        <v>389</v>
      </c>
      <c r="D9" s="316">
        <v>1660</v>
      </c>
    </row>
    <row r="10" spans="1:4" ht="16.5" customHeight="1">
      <c r="A10" s="631"/>
      <c r="B10" s="619"/>
      <c r="C10" s="315" t="s">
        <v>449</v>
      </c>
      <c r="D10" s="316">
        <v>1200</v>
      </c>
    </row>
    <row r="11" spans="1:4" ht="16.5" customHeight="1">
      <c r="A11" s="631"/>
      <c r="B11" s="619"/>
      <c r="C11" s="315" t="s">
        <v>390</v>
      </c>
      <c r="D11" s="316">
        <v>2400</v>
      </c>
    </row>
    <row r="12" spans="1:4" ht="16.5" customHeight="1">
      <c r="A12" s="631"/>
      <c r="B12" s="619"/>
      <c r="C12" s="315" t="s">
        <v>439</v>
      </c>
      <c r="D12" s="316">
        <v>2000</v>
      </c>
    </row>
    <row r="13" spans="1:4" ht="16.5" customHeight="1">
      <c r="A13" s="631"/>
      <c r="B13" s="620"/>
      <c r="C13" s="318" t="s">
        <v>438</v>
      </c>
      <c r="D13" s="319">
        <v>1000</v>
      </c>
    </row>
    <row r="14" spans="1:4" ht="16.5" customHeight="1">
      <c r="A14" s="631"/>
      <c r="B14" s="618" t="s">
        <v>253</v>
      </c>
      <c r="C14" s="315" t="s">
        <v>391</v>
      </c>
      <c r="D14" s="316">
        <v>500</v>
      </c>
    </row>
    <row r="15" spans="1:4" ht="16.5" customHeight="1">
      <c r="A15" s="631"/>
      <c r="B15" s="619"/>
      <c r="C15" s="315" t="s">
        <v>392</v>
      </c>
      <c r="D15" s="316">
        <v>3050</v>
      </c>
    </row>
    <row r="16" spans="1:4" ht="16.5" customHeight="1">
      <c r="A16" s="631"/>
      <c r="B16" s="619"/>
      <c r="C16" s="315" t="s">
        <v>472</v>
      </c>
      <c r="D16" s="316">
        <v>9737.1</v>
      </c>
    </row>
    <row r="17" spans="1:4" ht="16.5" customHeight="1">
      <c r="A17" s="631"/>
      <c r="B17" s="619"/>
      <c r="C17" s="315" t="s">
        <v>393</v>
      </c>
      <c r="D17" s="316">
        <v>2000</v>
      </c>
    </row>
    <row r="18" spans="1:4" ht="16.5" customHeight="1">
      <c r="A18" s="631"/>
      <c r="B18" s="619"/>
      <c r="C18" s="315" t="s">
        <v>394</v>
      </c>
      <c r="D18" s="316">
        <v>500</v>
      </c>
    </row>
    <row r="19" spans="1:4" ht="16.5" customHeight="1">
      <c r="A19" s="631"/>
      <c r="B19" s="619"/>
      <c r="C19" s="315" t="s">
        <v>395</v>
      </c>
      <c r="D19" s="316">
        <v>500</v>
      </c>
    </row>
    <row r="20" spans="1:4" ht="16.5" customHeight="1">
      <c r="A20" s="631"/>
      <c r="B20" s="620"/>
      <c r="C20" s="318" t="s">
        <v>396</v>
      </c>
      <c r="D20" s="319">
        <v>6000</v>
      </c>
    </row>
    <row r="21" spans="1:4" ht="24" customHeight="1">
      <c r="A21" s="632"/>
      <c r="B21" s="633" t="s">
        <v>11</v>
      </c>
      <c r="C21" s="634"/>
      <c r="D21" s="320">
        <f>SUM(D3:D20)</f>
        <v>57247.1</v>
      </c>
    </row>
    <row r="22" spans="1:4" ht="16.5" customHeight="1">
      <c r="A22" s="629" t="s">
        <v>271</v>
      </c>
      <c r="B22" s="321" t="s">
        <v>365</v>
      </c>
      <c r="C22" s="87" t="s">
        <v>450</v>
      </c>
      <c r="D22" s="126">
        <v>650</v>
      </c>
    </row>
    <row r="23" spans="1:4" ht="16.5" customHeight="1">
      <c r="A23" s="629"/>
      <c r="B23" s="317" t="s">
        <v>253</v>
      </c>
      <c r="C23" s="322" t="s">
        <v>397</v>
      </c>
      <c r="D23" s="323">
        <v>683.5</v>
      </c>
    </row>
    <row r="24" spans="1:4" ht="24" customHeight="1">
      <c r="A24" s="632"/>
      <c r="B24" s="634" t="s">
        <v>11</v>
      </c>
      <c r="C24" s="634"/>
      <c r="D24" s="320">
        <f>SUM(D22:D23)</f>
        <v>1333.5</v>
      </c>
    </row>
    <row r="25" spans="1:4" ht="16.5" customHeight="1">
      <c r="A25" s="625" t="s">
        <v>68</v>
      </c>
      <c r="B25" s="618" t="s">
        <v>365</v>
      </c>
      <c r="C25" s="315" t="s">
        <v>382</v>
      </c>
      <c r="D25" s="126">
        <v>4200</v>
      </c>
    </row>
    <row r="26" spans="1:4" ht="16.5" customHeight="1">
      <c r="A26" s="628"/>
      <c r="B26" s="619"/>
      <c r="C26" s="315" t="s">
        <v>374</v>
      </c>
      <c r="D26" s="126">
        <v>24000</v>
      </c>
    </row>
    <row r="27" spans="1:4" ht="16.5" customHeight="1">
      <c r="A27" s="628"/>
      <c r="B27" s="619"/>
      <c r="C27" s="315" t="s">
        <v>451</v>
      </c>
      <c r="D27" s="126">
        <v>10000</v>
      </c>
    </row>
    <row r="28" spans="1:4" ht="30" customHeight="1">
      <c r="A28" s="628"/>
      <c r="B28" s="619"/>
      <c r="C28" s="315" t="s">
        <v>452</v>
      </c>
      <c r="D28" s="126">
        <v>1000</v>
      </c>
    </row>
    <row r="29" spans="1:4" ht="17.25" customHeight="1">
      <c r="A29" s="628"/>
      <c r="B29" s="619"/>
      <c r="C29" s="315" t="s">
        <v>453</v>
      </c>
      <c r="D29" s="126">
        <v>2000</v>
      </c>
    </row>
    <row r="30" spans="1:4" ht="44.25" customHeight="1">
      <c r="A30" s="628"/>
      <c r="B30" s="619"/>
      <c r="C30" s="315" t="s">
        <v>375</v>
      </c>
      <c r="D30" s="126">
        <v>10000</v>
      </c>
    </row>
    <row r="31" spans="1:4" ht="28.5" customHeight="1">
      <c r="A31" s="628"/>
      <c r="B31" s="619"/>
      <c r="C31" s="315" t="s">
        <v>413</v>
      </c>
      <c r="D31" s="126">
        <v>3000</v>
      </c>
    </row>
    <row r="32" spans="1:4" ht="17.25" customHeight="1">
      <c r="A32" s="628"/>
      <c r="B32" s="619"/>
      <c r="C32" s="324" t="s">
        <v>454</v>
      </c>
      <c r="D32" s="126">
        <v>2500</v>
      </c>
    </row>
    <row r="33" spans="1:4" ht="27.75" customHeight="1">
      <c r="A33" s="628"/>
      <c r="B33" s="619"/>
      <c r="C33" s="315" t="s">
        <v>455</v>
      </c>
      <c r="D33" s="126">
        <v>1165</v>
      </c>
    </row>
    <row r="34" spans="1:4" ht="29.25" customHeight="1">
      <c r="A34" s="628"/>
      <c r="B34" s="619"/>
      <c r="C34" s="315" t="s">
        <v>456</v>
      </c>
      <c r="D34" s="126">
        <v>1000</v>
      </c>
    </row>
    <row r="35" spans="1:4" ht="17.25" customHeight="1">
      <c r="A35" s="628"/>
      <c r="B35" s="619"/>
      <c r="C35" s="315" t="s">
        <v>458</v>
      </c>
      <c r="D35" s="126">
        <v>1300</v>
      </c>
    </row>
    <row r="36" spans="1:4" ht="30" customHeight="1">
      <c r="A36" s="628"/>
      <c r="B36" s="619"/>
      <c r="C36" s="315" t="s">
        <v>457</v>
      </c>
      <c r="D36" s="126">
        <v>1300</v>
      </c>
    </row>
    <row r="37" spans="1:4" ht="30" customHeight="1" thickBot="1">
      <c r="A37" s="628"/>
      <c r="B37" s="621"/>
      <c r="C37" s="315" t="s">
        <v>471</v>
      </c>
      <c r="D37" s="126">
        <v>200</v>
      </c>
    </row>
    <row r="38" spans="1:4" ht="32.25" customHeight="1">
      <c r="A38" s="308" t="s">
        <v>16</v>
      </c>
      <c r="B38" s="309" t="s">
        <v>213</v>
      </c>
      <c r="C38" s="310" t="s">
        <v>214</v>
      </c>
      <c r="D38" s="311" t="s">
        <v>215</v>
      </c>
    </row>
    <row r="39" spans="1:4" ht="31.5" customHeight="1">
      <c r="A39" s="629" t="s">
        <v>68</v>
      </c>
      <c r="B39" s="618" t="s">
        <v>365</v>
      </c>
      <c r="C39" s="315" t="s">
        <v>485</v>
      </c>
      <c r="D39" s="126">
        <v>1500</v>
      </c>
    </row>
    <row r="40" spans="1:4" ht="31.5" customHeight="1">
      <c r="A40" s="629"/>
      <c r="B40" s="619"/>
      <c r="C40" s="315" t="s">
        <v>440</v>
      </c>
      <c r="D40" s="126">
        <v>7000</v>
      </c>
    </row>
    <row r="41" spans="1:4" ht="30.75" customHeight="1">
      <c r="A41" s="629"/>
      <c r="B41" s="619"/>
      <c r="C41" s="315" t="s">
        <v>459</v>
      </c>
      <c r="D41" s="126">
        <v>500</v>
      </c>
    </row>
    <row r="42" spans="1:4" ht="17.25" customHeight="1">
      <c r="A42" s="629"/>
      <c r="B42" s="619"/>
      <c r="C42" s="315" t="s">
        <v>414</v>
      </c>
      <c r="D42" s="126">
        <v>4000</v>
      </c>
    </row>
    <row r="43" spans="1:4" ht="30.75" customHeight="1">
      <c r="A43" s="629"/>
      <c r="B43" s="619"/>
      <c r="C43" s="315" t="s">
        <v>460</v>
      </c>
      <c r="D43" s="126">
        <v>2000</v>
      </c>
    </row>
    <row r="44" spans="1:4" ht="16.5" customHeight="1">
      <c r="A44" s="629"/>
      <c r="B44" s="619"/>
      <c r="C44" s="315" t="s">
        <v>461</v>
      </c>
      <c r="D44" s="126">
        <v>2200</v>
      </c>
    </row>
    <row r="45" spans="1:4" ht="16.5" customHeight="1">
      <c r="A45" s="629"/>
      <c r="B45" s="619"/>
      <c r="C45" s="315" t="s">
        <v>462</v>
      </c>
      <c r="D45" s="126">
        <v>500</v>
      </c>
    </row>
    <row r="46" spans="1:4" ht="16.5" customHeight="1">
      <c r="A46" s="629"/>
      <c r="B46" s="619"/>
      <c r="C46" s="315" t="s">
        <v>269</v>
      </c>
      <c r="D46" s="126">
        <v>2000</v>
      </c>
    </row>
    <row r="47" spans="1:4" ht="16.5" customHeight="1">
      <c r="A47" s="629"/>
      <c r="B47" s="619"/>
      <c r="C47" s="315" t="s">
        <v>376</v>
      </c>
      <c r="D47" s="126">
        <v>1000</v>
      </c>
    </row>
    <row r="48" spans="1:4" ht="16.5" customHeight="1">
      <c r="A48" s="629"/>
      <c r="B48" s="620"/>
      <c r="C48" s="318" t="s">
        <v>441</v>
      </c>
      <c r="D48" s="323">
        <v>1000</v>
      </c>
    </row>
    <row r="49" spans="1:4" ht="16.5" customHeight="1">
      <c r="A49" s="629"/>
      <c r="B49" s="618" t="s">
        <v>254</v>
      </c>
      <c r="C49" s="315" t="s">
        <v>377</v>
      </c>
      <c r="D49" s="126">
        <v>700</v>
      </c>
    </row>
    <row r="50" spans="1:4" ht="16.5" customHeight="1">
      <c r="A50" s="629"/>
      <c r="B50" s="619"/>
      <c r="C50" s="315" t="s">
        <v>378</v>
      </c>
      <c r="D50" s="126">
        <v>700</v>
      </c>
    </row>
    <row r="51" spans="1:4" ht="16.5" customHeight="1">
      <c r="A51" s="629"/>
      <c r="B51" s="619"/>
      <c r="C51" s="315" t="s">
        <v>379</v>
      </c>
      <c r="D51" s="126">
        <v>700</v>
      </c>
    </row>
    <row r="52" spans="1:4" ht="16.5" customHeight="1">
      <c r="A52" s="629"/>
      <c r="B52" s="620"/>
      <c r="C52" s="318" t="s">
        <v>380</v>
      </c>
      <c r="D52" s="323">
        <v>700</v>
      </c>
    </row>
    <row r="53" spans="1:4" ht="16.5" customHeight="1">
      <c r="A53" s="629"/>
      <c r="B53" s="325" t="s">
        <v>253</v>
      </c>
      <c r="C53" s="318" t="s">
        <v>381</v>
      </c>
      <c r="D53" s="323">
        <v>2093</v>
      </c>
    </row>
    <row r="54" spans="1:4" ht="24" customHeight="1">
      <c r="A54" s="630"/>
      <c r="B54" s="635" t="s">
        <v>11</v>
      </c>
      <c r="C54" s="636"/>
      <c r="D54" s="320">
        <f>SUM(D25:D53)</f>
        <v>88258</v>
      </c>
    </row>
    <row r="55" spans="1:4" ht="17.25" customHeight="1">
      <c r="A55" s="631" t="s">
        <v>291</v>
      </c>
      <c r="B55" s="618" t="s">
        <v>365</v>
      </c>
      <c r="C55" s="315" t="s">
        <v>398</v>
      </c>
      <c r="D55" s="126">
        <v>5500</v>
      </c>
    </row>
    <row r="56" spans="1:4" ht="17.25" customHeight="1">
      <c r="A56" s="631"/>
      <c r="B56" s="619"/>
      <c r="C56" s="315" t="s">
        <v>399</v>
      </c>
      <c r="D56" s="126">
        <v>4000</v>
      </c>
    </row>
    <row r="57" spans="1:4" ht="27" customHeight="1">
      <c r="A57" s="631"/>
      <c r="B57" s="619"/>
      <c r="C57" s="315" t="s">
        <v>415</v>
      </c>
      <c r="D57" s="126">
        <v>2000</v>
      </c>
    </row>
    <row r="58" spans="1:4" ht="30.75" customHeight="1">
      <c r="A58" s="631"/>
      <c r="B58" s="619"/>
      <c r="C58" s="315" t="s">
        <v>442</v>
      </c>
      <c r="D58" s="126">
        <v>300</v>
      </c>
    </row>
    <row r="59" spans="1:4" ht="17.25" customHeight="1">
      <c r="A59" s="631"/>
      <c r="B59" s="619"/>
      <c r="C59" s="315" t="s">
        <v>443</v>
      </c>
      <c r="D59" s="126">
        <v>300</v>
      </c>
    </row>
    <row r="60" spans="1:4" ht="17.25" customHeight="1">
      <c r="A60" s="631"/>
      <c r="B60" s="620"/>
      <c r="C60" s="318" t="s">
        <v>438</v>
      </c>
      <c r="D60" s="323">
        <v>500</v>
      </c>
    </row>
    <row r="61" spans="1:4" ht="24" customHeight="1">
      <c r="A61" s="632"/>
      <c r="B61" s="637" t="s">
        <v>11</v>
      </c>
      <c r="C61" s="638"/>
      <c r="D61" s="320">
        <f>SUM(D55:D60)</f>
        <v>12600</v>
      </c>
    </row>
    <row r="62" spans="1:4" ht="18" customHeight="1">
      <c r="A62" s="625" t="s">
        <v>41</v>
      </c>
      <c r="B62" s="327" t="s">
        <v>365</v>
      </c>
      <c r="C62" s="328" t="s">
        <v>463</v>
      </c>
      <c r="D62" s="329">
        <v>554</v>
      </c>
    </row>
    <row r="63" spans="1:4" ht="17.25" customHeight="1">
      <c r="A63" s="628"/>
      <c r="B63" s="325" t="s">
        <v>366</v>
      </c>
      <c r="C63" s="330" t="s">
        <v>270</v>
      </c>
      <c r="D63" s="323">
        <v>150</v>
      </c>
    </row>
    <row r="64" spans="1:4" ht="24" customHeight="1">
      <c r="A64" s="639"/>
      <c r="B64" s="637" t="s">
        <v>11</v>
      </c>
      <c r="C64" s="638"/>
      <c r="D64" s="320">
        <f>SUM(D62:D63)</f>
        <v>704</v>
      </c>
    </row>
    <row r="65" spans="1:4" ht="17.25" customHeight="1">
      <c r="A65" s="625" t="s">
        <v>405</v>
      </c>
      <c r="B65" s="618" t="s">
        <v>401</v>
      </c>
      <c r="C65" s="331" t="s">
        <v>433</v>
      </c>
      <c r="D65" s="332">
        <v>250</v>
      </c>
    </row>
    <row r="66" spans="1:4" ht="17.25" customHeight="1">
      <c r="A66" s="626"/>
      <c r="B66" s="619"/>
      <c r="C66" s="333" t="s">
        <v>402</v>
      </c>
      <c r="D66" s="334">
        <v>1500</v>
      </c>
    </row>
    <row r="67" spans="1:4" ht="17.25" customHeight="1">
      <c r="A67" s="626"/>
      <c r="B67" s="620"/>
      <c r="C67" s="335" t="s">
        <v>403</v>
      </c>
      <c r="D67" s="336">
        <v>300</v>
      </c>
    </row>
    <row r="68" spans="1:4" ht="17.25" customHeight="1">
      <c r="A68" s="626"/>
      <c r="B68" s="317" t="s">
        <v>365</v>
      </c>
      <c r="C68" s="337" t="s">
        <v>404</v>
      </c>
      <c r="D68" s="338">
        <v>2000</v>
      </c>
    </row>
    <row r="69" spans="1:4" ht="24" customHeight="1">
      <c r="A69" s="627"/>
      <c r="B69" s="326" t="s">
        <v>11</v>
      </c>
      <c r="C69" s="339"/>
      <c r="D69" s="340">
        <f>SUM(D65:D68)</f>
        <v>4050</v>
      </c>
    </row>
    <row r="70" spans="1:5" ht="17.25" customHeight="1">
      <c r="A70" s="646" t="s">
        <v>98</v>
      </c>
      <c r="B70" s="618" t="s">
        <v>365</v>
      </c>
      <c r="C70" s="313" t="s">
        <v>272</v>
      </c>
      <c r="D70" s="341">
        <v>66000</v>
      </c>
      <c r="E70" s="102"/>
    </row>
    <row r="71" spans="1:5" ht="17.25" customHeight="1">
      <c r="A71" s="647"/>
      <c r="B71" s="619"/>
      <c r="C71" s="342" t="s">
        <v>406</v>
      </c>
      <c r="D71" s="343">
        <v>1200</v>
      </c>
      <c r="E71" s="102"/>
    </row>
    <row r="72" spans="1:5" ht="17.25" customHeight="1">
      <c r="A72" s="647"/>
      <c r="B72" s="619"/>
      <c r="C72" s="342" t="s">
        <v>444</v>
      </c>
      <c r="D72" s="343">
        <v>5000</v>
      </c>
      <c r="E72" s="102"/>
    </row>
    <row r="73" spans="1:5" ht="17.25" customHeight="1">
      <c r="A73" s="647"/>
      <c r="B73" s="619"/>
      <c r="C73" s="342" t="s">
        <v>273</v>
      </c>
      <c r="D73" s="343">
        <v>1500</v>
      </c>
      <c r="E73" s="102"/>
    </row>
    <row r="74" spans="1:5" ht="17.25" customHeight="1" thickBot="1">
      <c r="A74" s="647"/>
      <c r="B74" s="621"/>
      <c r="C74" s="342" t="s">
        <v>274</v>
      </c>
      <c r="D74" s="343">
        <v>15000</v>
      </c>
      <c r="E74" s="102"/>
    </row>
    <row r="75" spans="1:5" ht="32.25" customHeight="1">
      <c r="A75" s="308" t="s">
        <v>16</v>
      </c>
      <c r="B75" s="309" t="s">
        <v>213</v>
      </c>
      <c r="C75" s="310" t="s">
        <v>214</v>
      </c>
      <c r="D75" s="311" t="s">
        <v>215</v>
      </c>
      <c r="E75" s="102"/>
    </row>
    <row r="76" spans="1:5" ht="17.25" customHeight="1">
      <c r="A76" s="640" t="s">
        <v>416</v>
      </c>
      <c r="B76" s="618" t="s">
        <v>365</v>
      </c>
      <c r="C76" s="342" t="s">
        <v>407</v>
      </c>
      <c r="D76" s="343">
        <v>10000</v>
      </c>
      <c r="E76" s="102"/>
    </row>
    <row r="77" spans="1:5" ht="17.25" customHeight="1">
      <c r="A77" s="641"/>
      <c r="B77" s="619"/>
      <c r="C77" s="342" t="s">
        <v>464</v>
      </c>
      <c r="D77" s="343">
        <v>940</v>
      </c>
      <c r="E77" s="102"/>
    </row>
    <row r="78" spans="1:5" ht="17.25" customHeight="1">
      <c r="A78" s="641"/>
      <c r="B78" s="619"/>
      <c r="C78" s="342" t="s">
        <v>465</v>
      </c>
      <c r="D78" s="343">
        <v>1000</v>
      </c>
      <c r="E78" s="102"/>
    </row>
    <row r="79" spans="1:5" ht="17.25" customHeight="1">
      <c r="A79" s="641"/>
      <c r="B79" s="619"/>
      <c r="C79" s="342" t="s">
        <v>275</v>
      </c>
      <c r="D79" s="343">
        <v>1100</v>
      </c>
      <c r="E79" s="102"/>
    </row>
    <row r="80" spans="1:5" ht="17.25" customHeight="1">
      <c r="A80" s="641"/>
      <c r="B80" s="619"/>
      <c r="C80" s="342" t="s">
        <v>276</v>
      </c>
      <c r="D80" s="343">
        <v>6800</v>
      </c>
      <c r="E80" s="102"/>
    </row>
    <row r="81" spans="1:5" ht="17.25" customHeight="1">
      <c r="A81" s="641"/>
      <c r="B81" s="619"/>
      <c r="C81" s="342" t="s">
        <v>277</v>
      </c>
      <c r="D81" s="343">
        <v>5000</v>
      </c>
      <c r="E81" s="102"/>
    </row>
    <row r="82" spans="1:5" ht="17.25" customHeight="1">
      <c r="A82" s="641"/>
      <c r="B82" s="619"/>
      <c r="C82" s="342" t="s">
        <v>466</v>
      </c>
      <c r="D82" s="343">
        <v>5000</v>
      </c>
      <c r="E82" s="102"/>
    </row>
    <row r="83" spans="1:5" ht="18" customHeight="1">
      <c r="A83" s="641"/>
      <c r="B83" s="619"/>
      <c r="C83" s="342" t="s">
        <v>445</v>
      </c>
      <c r="D83" s="343">
        <v>5000</v>
      </c>
      <c r="E83" s="102"/>
    </row>
    <row r="84" spans="1:5" ht="16.5" customHeight="1">
      <c r="A84" s="641"/>
      <c r="B84" s="619"/>
      <c r="C84" s="342" t="s">
        <v>408</v>
      </c>
      <c r="D84" s="343">
        <v>5000</v>
      </c>
      <c r="E84" s="102"/>
    </row>
    <row r="85" spans="1:5" ht="26.25" customHeight="1">
      <c r="A85" s="641"/>
      <c r="B85" s="619"/>
      <c r="C85" s="342" t="s">
        <v>278</v>
      </c>
      <c r="D85" s="343">
        <v>3500</v>
      </c>
      <c r="E85" s="102"/>
    </row>
    <row r="86" spans="1:5" ht="16.5" customHeight="1">
      <c r="A86" s="641"/>
      <c r="B86" s="619"/>
      <c r="C86" s="342" t="s">
        <v>467</v>
      </c>
      <c r="D86" s="343">
        <v>1450</v>
      </c>
      <c r="E86" s="102"/>
    </row>
    <row r="87" spans="1:5" ht="16.5" customHeight="1">
      <c r="A87" s="641"/>
      <c r="B87" s="619"/>
      <c r="C87" s="342" t="s">
        <v>409</v>
      </c>
      <c r="D87" s="343">
        <v>2000</v>
      </c>
      <c r="E87" s="102"/>
    </row>
    <row r="88" spans="1:5" ht="16.5" customHeight="1">
      <c r="A88" s="641"/>
      <c r="B88" s="619"/>
      <c r="C88" s="342" t="s">
        <v>410</v>
      </c>
      <c r="D88" s="343">
        <v>2500</v>
      </c>
      <c r="E88" s="102"/>
    </row>
    <row r="89" spans="1:5" ht="16.5" customHeight="1">
      <c r="A89" s="641"/>
      <c r="B89" s="619"/>
      <c r="C89" s="342" t="s">
        <v>468</v>
      </c>
      <c r="D89" s="343">
        <v>600</v>
      </c>
      <c r="E89" s="102"/>
    </row>
    <row r="90" spans="1:5" ht="16.5" customHeight="1">
      <c r="A90" s="641"/>
      <c r="B90" s="619"/>
      <c r="C90" s="342" t="s">
        <v>411</v>
      </c>
      <c r="D90" s="343">
        <v>1000</v>
      </c>
      <c r="E90" s="102"/>
    </row>
    <row r="91" spans="1:5" ht="16.5" customHeight="1">
      <c r="A91" s="641"/>
      <c r="B91" s="619"/>
      <c r="C91" s="342" t="s">
        <v>412</v>
      </c>
      <c r="D91" s="343">
        <v>600</v>
      </c>
      <c r="E91" s="102"/>
    </row>
    <row r="92" spans="1:5" ht="16.5" customHeight="1">
      <c r="A92" s="641"/>
      <c r="B92" s="619"/>
      <c r="C92" s="342" t="s">
        <v>431</v>
      </c>
      <c r="D92" s="343">
        <v>5000</v>
      </c>
      <c r="E92" s="102"/>
    </row>
    <row r="93" spans="1:5" ht="24.75" customHeight="1">
      <c r="A93" s="641"/>
      <c r="B93" s="619"/>
      <c r="C93" s="342" t="s">
        <v>469</v>
      </c>
      <c r="D93" s="343">
        <v>1000</v>
      </c>
      <c r="E93" s="102"/>
    </row>
    <row r="94" spans="1:5" ht="16.5" customHeight="1">
      <c r="A94" s="641"/>
      <c r="B94" s="619"/>
      <c r="C94" s="342" t="s">
        <v>279</v>
      </c>
      <c r="D94" s="343">
        <v>1000</v>
      </c>
      <c r="E94" s="102"/>
    </row>
    <row r="95" spans="1:5" ht="15.75" customHeight="1">
      <c r="A95" s="641"/>
      <c r="B95" s="620"/>
      <c r="C95" s="318" t="s">
        <v>280</v>
      </c>
      <c r="D95" s="323">
        <v>1000</v>
      </c>
      <c r="E95" s="102"/>
    </row>
    <row r="96" spans="1:5" ht="24.75" customHeight="1">
      <c r="A96" s="642"/>
      <c r="B96" s="637" t="s">
        <v>11</v>
      </c>
      <c r="C96" s="638"/>
      <c r="D96" s="320">
        <f>SUM(D70:D95)</f>
        <v>148190</v>
      </c>
      <c r="E96" s="102"/>
    </row>
    <row r="97" spans="1:4" ht="28.5" customHeight="1">
      <c r="A97" s="625" t="s">
        <v>44</v>
      </c>
      <c r="B97" s="618" t="s">
        <v>365</v>
      </c>
      <c r="C97" s="313" t="s">
        <v>281</v>
      </c>
      <c r="D97" s="314">
        <v>5500</v>
      </c>
    </row>
    <row r="98" spans="1:4" ht="17.25" customHeight="1">
      <c r="A98" s="628"/>
      <c r="B98" s="619"/>
      <c r="C98" s="315" t="s">
        <v>282</v>
      </c>
      <c r="D98" s="126">
        <v>1600</v>
      </c>
    </row>
    <row r="99" spans="1:4" ht="28.5" customHeight="1">
      <c r="A99" s="628"/>
      <c r="B99" s="619"/>
      <c r="C99" s="315" t="s">
        <v>422</v>
      </c>
      <c r="D99" s="126">
        <v>100</v>
      </c>
    </row>
    <row r="100" spans="1:4" ht="42" customHeight="1">
      <c r="A100" s="628"/>
      <c r="B100" s="619"/>
      <c r="C100" s="315" t="s">
        <v>423</v>
      </c>
      <c r="D100" s="126">
        <v>300</v>
      </c>
    </row>
    <row r="101" spans="1:4" ht="42.75" customHeight="1">
      <c r="A101" s="628"/>
      <c r="B101" s="619"/>
      <c r="C101" s="315" t="s">
        <v>430</v>
      </c>
      <c r="D101" s="126">
        <v>1000</v>
      </c>
    </row>
    <row r="102" spans="1:4" ht="27.75" customHeight="1">
      <c r="A102" s="628"/>
      <c r="B102" s="619"/>
      <c r="C102" s="315" t="s">
        <v>424</v>
      </c>
      <c r="D102" s="126">
        <v>200</v>
      </c>
    </row>
    <row r="103" spans="1:4" ht="27.75" customHeight="1">
      <c r="A103" s="628"/>
      <c r="B103" s="619"/>
      <c r="C103" s="315" t="s">
        <v>425</v>
      </c>
      <c r="D103" s="126">
        <v>200</v>
      </c>
    </row>
    <row r="104" spans="1:4" ht="16.5" customHeight="1">
      <c r="A104" s="628"/>
      <c r="B104" s="619"/>
      <c r="C104" s="315" t="s">
        <v>470</v>
      </c>
      <c r="D104" s="126">
        <v>300</v>
      </c>
    </row>
    <row r="105" spans="1:4" ht="27" customHeight="1">
      <c r="A105" s="628"/>
      <c r="B105" s="619"/>
      <c r="C105" s="315" t="s">
        <v>426</v>
      </c>
      <c r="D105" s="126">
        <v>2000</v>
      </c>
    </row>
    <row r="106" spans="1:4" ht="16.5" customHeight="1">
      <c r="A106" s="628"/>
      <c r="B106" s="619"/>
      <c r="C106" s="315" t="s">
        <v>427</v>
      </c>
      <c r="D106" s="126">
        <v>50</v>
      </c>
    </row>
    <row r="107" spans="1:4" ht="16.5" customHeight="1">
      <c r="A107" s="628"/>
      <c r="B107" s="619"/>
      <c r="C107" s="315" t="s">
        <v>428</v>
      </c>
      <c r="D107" s="126">
        <v>4000</v>
      </c>
    </row>
    <row r="108" spans="1:4" ht="39.75" customHeight="1">
      <c r="A108" s="628"/>
      <c r="B108" s="619"/>
      <c r="C108" s="315" t="s">
        <v>429</v>
      </c>
      <c r="D108" s="126">
        <v>2000</v>
      </c>
    </row>
    <row r="109" spans="1:4" ht="16.5" customHeight="1">
      <c r="A109" s="628"/>
      <c r="B109" s="620"/>
      <c r="C109" s="318" t="s">
        <v>400</v>
      </c>
      <c r="D109" s="323">
        <v>300</v>
      </c>
    </row>
    <row r="110" spans="1:9" ht="16.5" customHeight="1" thickBot="1">
      <c r="A110" s="648"/>
      <c r="B110" s="344" t="s">
        <v>133</v>
      </c>
      <c r="C110" s="315" t="s">
        <v>284</v>
      </c>
      <c r="D110" s="126">
        <v>250</v>
      </c>
      <c r="I110" s="345"/>
    </row>
    <row r="111" spans="1:9" ht="32.25" customHeight="1">
      <c r="A111" s="308" t="s">
        <v>16</v>
      </c>
      <c r="B111" s="309" t="s">
        <v>213</v>
      </c>
      <c r="C111" s="310" t="s">
        <v>214</v>
      </c>
      <c r="D111" s="311" t="s">
        <v>215</v>
      </c>
      <c r="I111" s="345"/>
    </row>
    <row r="112" spans="1:4" ht="27" customHeight="1">
      <c r="A112" s="625" t="s">
        <v>44</v>
      </c>
      <c r="B112" s="622" t="s">
        <v>133</v>
      </c>
      <c r="C112" s="313" t="s">
        <v>283</v>
      </c>
      <c r="D112" s="314">
        <v>300</v>
      </c>
    </row>
    <row r="113" spans="1:4" ht="17.25" customHeight="1">
      <c r="A113" s="628"/>
      <c r="B113" s="623"/>
      <c r="C113" s="315" t="s">
        <v>420</v>
      </c>
      <c r="D113" s="126">
        <v>3500</v>
      </c>
    </row>
    <row r="114" spans="1:10" ht="16.5" customHeight="1">
      <c r="A114" s="628"/>
      <c r="B114" s="624"/>
      <c r="C114" s="318" t="s">
        <v>421</v>
      </c>
      <c r="D114" s="323">
        <v>200</v>
      </c>
      <c r="J114" s="87" t="s">
        <v>202</v>
      </c>
    </row>
    <row r="115" spans="1:4" ht="16.5" customHeight="1">
      <c r="A115" s="628"/>
      <c r="B115" s="622" t="s">
        <v>163</v>
      </c>
      <c r="C115" s="102" t="s">
        <v>417</v>
      </c>
      <c r="D115" s="126">
        <v>2000</v>
      </c>
    </row>
    <row r="116" spans="1:4" ht="16.5" customHeight="1">
      <c r="A116" s="628"/>
      <c r="B116" s="623"/>
      <c r="C116" s="102" t="s">
        <v>418</v>
      </c>
      <c r="D116" s="126">
        <v>3000</v>
      </c>
    </row>
    <row r="117" spans="1:4" ht="16.5" customHeight="1">
      <c r="A117" s="628"/>
      <c r="B117" s="623"/>
      <c r="C117" s="102" t="s">
        <v>419</v>
      </c>
      <c r="D117" s="126">
        <v>1000</v>
      </c>
    </row>
    <row r="118" spans="1:4" ht="16.5" customHeight="1">
      <c r="A118" s="628"/>
      <c r="B118" s="624"/>
      <c r="C118" s="346" t="s">
        <v>446</v>
      </c>
      <c r="D118" s="323">
        <v>500</v>
      </c>
    </row>
    <row r="119" spans="1:4" ht="24" customHeight="1">
      <c r="A119" s="639"/>
      <c r="B119" s="637" t="s">
        <v>11</v>
      </c>
      <c r="C119" s="638"/>
      <c r="D119" s="320">
        <f>SUM(D97:D118)</f>
        <v>28300</v>
      </c>
    </row>
    <row r="120" spans="1:4" ht="51" customHeight="1" thickBot="1">
      <c r="A120" s="643" t="s">
        <v>238</v>
      </c>
      <c r="B120" s="644"/>
      <c r="C120" s="645"/>
      <c r="D120" s="347">
        <f>SUM(D119,D96,D69,D64,D61,D54,D24,D21)</f>
        <v>340682.6</v>
      </c>
    </row>
    <row r="121" ht="12.75">
      <c r="A121" s="108"/>
    </row>
    <row r="122" ht="12.75">
      <c r="A122" s="108"/>
    </row>
    <row r="123" ht="12.75">
      <c r="A123" s="108"/>
    </row>
    <row r="124" ht="12.75">
      <c r="A124" s="108"/>
    </row>
    <row r="125" ht="12.75">
      <c r="A125" s="108"/>
    </row>
    <row r="126" ht="12.75">
      <c r="A126" s="108"/>
    </row>
    <row r="127" ht="12.75">
      <c r="A127" s="108"/>
    </row>
    <row r="128" ht="12.75">
      <c r="A128" s="108"/>
    </row>
    <row r="129" ht="12.75">
      <c r="A129" s="108"/>
    </row>
    <row r="130" ht="12.75">
      <c r="A130" s="108"/>
    </row>
    <row r="131" ht="12.75">
      <c r="A131" s="108"/>
    </row>
    <row r="132" ht="12.75">
      <c r="A132" s="108"/>
    </row>
    <row r="133" ht="12.75">
      <c r="A133" s="108"/>
    </row>
    <row r="134" ht="12.75">
      <c r="A134" s="108"/>
    </row>
    <row r="135" ht="12.75">
      <c r="A135" s="108"/>
    </row>
    <row r="136" ht="12.75">
      <c r="A136" s="108"/>
    </row>
    <row r="137" ht="12.75">
      <c r="A137" s="108"/>
    </row>
    <row r="138" ht="12.75">
      <c r="A138" s="108"/>
    </row>
    <row r="139" ht="12.75">
      <c r="A139" s="108"/>
    </row>
    <row r="140" ht="12.75">
      <c r="A140" s="108"/>
    </row>
    <row r="141" ht="12.75">
      <c r="A141" s="108"/>
    </row>
    <row r="142" ht="12.75">
      <c r="A142" s="108"/>
    </row>
    <row r="143" ht="12.75">
      <c r="A143" s="108"/>
    </row>
    <row r="144" ht="12.75">
      <c r="A144" s="108"/>
    </row>
    <row r="145" ht="12.75">
      <c r="A145" s="108"/>
    </row>
    <row r="146" ht="12.75">
      <c r="A146" s="108"/>
    </row>
    <row r="147" ht="12.75">
      <c r="A147" s="108"/>
    </row>
    <row r="148" ht="12.75">
      <c r="A148" s="108"/>
    </row>
    <row r="149" ht="12.75">
      <c r="A149" s="108"/>
    </row>
    <row r="150" ht="12.75">
      <c r="A150" s="108"/>
    </row>
    <row r="151" ht="12.75">
      <c r="A151" s="108"/>
    </row>
    <row r="152" ht="12.75">
      <c r="A152" s="108"/>
    </row>
    <row r="153" ht="12.75">
      <c r="A153" s="108"/>
    </row>
    <row r="154" ht="12.75">
      <c r="A154" s="108"/>
    </row>
  </sheetData>
  <sheetProtection/>
  <mergeCells count="33">
    <mergeCell ref="A76:A96"/>
    <mergeCell ref="A120:C120"/>
    <mergeCell ref="B119:C119"/>
    <mergeCell ref="B96:C96"/>
    <mergeCell ref="A70:A74"/>
    <mergeCell ref="A112:A119"/>
    <mergeCell ref="A97:A110"/>
    <mergeCell ref="B24:C24"/>
    <mergeCell ref="B54:C54"/>
    <mergeCell ref="B64:C64"/>
    <mergeCell ref="B61:C61"/>
    <mergeCell ref="A62:A64"/>
    <mergeCell ref="A22:A24"/>
    <mergeCell ref="B39:B48"/>
    <mergeCell ref="B49:B52"/>
    <mergeCell ref="B55:B60"/>
    <mergeCell ref="A65:A69"/>
    <mergeCell ref="A25:A37"/>
    <mergeCell ref="A39:A54"/>
    <mergeCell ref="A1:C1"/>
    <mergeCell ref="A55:A61"/>
    <mergeCell ref="B21:C21"/>
    <mergeCell ref="A3:A21"/>
    <mergeCell ref="B3:B13"/>
    <mergeCell ref="B14:B20"/>
    <mergeCell ref="B25:B37"/>
    <mergeCell ref="B65:B67"/>
    <mergeCell ref="B70:B74"/>
    <mergeCell ref="B76:B95"/>
    <mergeCell ref="B112:B114"/>
    <mergeCell ref="B115:B118"/>
    <mergeCell ref="B97:B109"/>
  </mergeCells>
  <printOptions gridLines="1" horizontalCentered="1"/>
  <pageMargins left="0.5118110236220472" right="0.5118110236220472" top="0.7874015748031497" bottom="0.5905511811023623" header="0.31496062992125984" footer="0.31496062992125984"/>
  <pageSetup horizontalDpi="600" verticalDpi="600" orientation="portrait" paperSize="9" r:id="rId1"/>
  <headerFooter>
    <oddFooter>&amp;L&amp;"Arial Unicode MS,Obyčejné"&amp;8Rozpočet na rok 2020&amp;R&amp;"Arial Unicode MS,Obyčejné"&amp;8&amp;D, &amp;T</oddFooter>
  </headerFooter>
  <rowBreaks count="3" manualBreakCount="3">
    <brk id="37" max="3" man="1"/>
    <brk id="74" max="3" man="1"/>
    <brk id="110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20"/>
  <sheetViews>
    <sheetView zoomScale="70" zoomScaleNormal="70" zoomScalePageLayoutView="0" workbookViewId="0" topLeftCell="A1">
      <pane ySplit="3" topLeftCell="A6" activePane="bottomLeft" state="frozen"/>
      <selection pane="topLeft" activeCell="A1" sqref="A1"/>
      <selection pane="bottomLeft" activeCell="R3" sqref="R3"/>
    </sheetView>
  </sheetViews>
  <sheetFormatPr defaultColWidth="11.125" defaultRowHeight="12.75"/>
  <cols>
    <col min="1" max="1" width="11.125" style="87" customWidth="1"/>
    <col min="2" max="2" width="28.00390625" style="87" customWidth="1"/>
    <col min="3" max="16384" width="11.125" style="87" customWidth="1"/>
  </cols>
  <sheetData>
    <row r="1" spans="1:15" ht="58.5" customHeight="1" thickBot="1">
      <c r="A1" s="607" t="s">
        <v>322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284" t="s">
        <v>227</v>
      </c>
    </row>
    <row r="2" spans="1:15" ht="172.5" customHeight="1">
      <c r="A2" s="651" t="s">
        <v>101</v>
      </c>
      <c r="B2" s="652"/>
      <c r="C2" s="451" t="s">
        <v>170</v>
      </c>
      <c r="D2" s="451" t="s">
        <v>102</v>
      </c>
      <c r="E2" s="451" t="s">
        <v>103</v>
      </c>
      <c r="F2" s="451" t="s">
        <v>104</v>
      </c>
      <c r="G2" s="451" t="s">
        <v>105</v>
      </c>
      <c r="H2" s="451" t="s">
        <v>169</v>
      </c>
      <c r="I2" s="451" t="s">
        <v>106</v>
      </c>
      <c r="J2" s="451" t="s">
        <v>107</v>
      </c>
      <c r="K2" s="451" t="s">
        <v>171</v>
      </c>
      <c r="L2" s="451" t="s">
        <v>108</v>
      </c>
      <c r="M2" s="451" t="s">
        <v>109</v>
      </c>
      <c r="N2" s="451" t="s">
        <v>110</v>
      </c>
      <c r="O2" s="653" t="s">
        <v>111</v>
      </c>
    </row>
    <row r="3" spans="1:15" ht="27" customHeight="1">
      <c r="A3" s="577" t="s">
        <v>112</v>
      </c>
      <c r="B3" s="655"/>
      <c r="C3" s="349">
        <v>9099</v>
      </c>
      <c r="D3" s="273">
        <v>91</v>
      </c>
      <c r="E3" s="273">
        <v>9166</v>
      </c>
      <c r="F3" s="273">
        <v>92</v>
      </c>
      <c r="G3" s="273">
        <v>93</v>
      </c>
      <c r="H3" s="273">
        <v>94</v>
      </c>
      <c r="I3" s="273">
        <v>9499</v>
      </c>
      <c r="J3" s="273">
        <v>95</v>
      </c>
      <c r="K3" s="273">
        <v>96</v>
      </c>
      <c r="L3" s="273">
        <v>97</v>
      </c>
      <c r="M3" s="273">
        <v>98</v>
      </c>
      <c r="N3" s="348">
        <v>99</v>
      </c>
      <c r="O3" s="654"/>
    </row>
    <row r="4" spans="1:15" ht="20.25" customHeight="1">
      <c r="A4" s="656" t="s">
        <v>113</v>
      </c>
      <c r="B4" s="275" t="s">
        <v>114</v>
      </c>
      <c r="C4" s="121">
        <v>12900</v>
      </c>
      <c r="D4" s="121">
        <v>2700</v>
      </c>
      <c r="E4" s="121">
        <v>29100</v>
      </c>
      <c r="F4" s="121">
        <v>28600</v>
      </c>
      <c r="G4" s="121">
        <v>12600</v>
      </c>
      <c r="H4" s="121">
        <v>500</v>
      </c>
      <c r="I4" s="121"/>
      <c r="J4" s="121">
        <v>2400</v>
      </c>
      <c r="K4" s="121">
        <v>1200</v>
      </c>
      <c r="L4" s="121">
        <v>7500</v>
      </c>
      <c r="M4" s="121">
        <v>3500</v>
      </c>
      <c r="N4" s="121">
        <v>500</v>
      </c>
      <c r="O4" s="329">
        <f aca="true" t="shared" si="0" ref="O4:O11">SUM(C4:N4)</f>
        <v>101500</v>
      </c>
    </row>
    <row r="5" spans="1:15" ht="20.25" customHeight="1">
      <c r="A5" s="657"/>
      <c r="B5" s="275" t="s">
        <v>115</v>
      </c>
      <c r="C5" s="121">
        <v>1000</v>
      </c>
      <c r="D5" s="121">
        <v>800</v>
      </c>
      <c r="E5" s="121">
        <v>3000</v>
      </c>
      <c r="F5" s="121">
        <v>2800</v>
      </c>
      <c r="G5" s="121">
        <v>2000</v>
      </c>
      <c r="H5" s="121">
        <v>100</v>
      </c>
      <c r="I5" s="121">
        <v>3675.2</v>
      </c>
      <c r="J5" s="121">
        <v>1200</v>
      </c>
      <c r="K5" s="121">
        <v>500</v>
      </c>
      <c r="L5" s="121">
        <v>500</v>
      </c>
      <c r="M5" s="121">
        <v>2000</v>
      </c>
      <c r="N5" s="121">
        <v>300</v>
      </c>
      <c r="O5" s="329">
        <f t="shared" si="0"/>
        <v>17875.2</v>
      </c>
    </row>
    <row r="6" spans="1:15" ht="20.25" customHeight="1">
      <c r="A6" s="657"/>
      <c r="B6" s="275" t="s">
        <v>116</v>
      </c>
      <c r="C6" s="121">
        <v>100</v>
      </c>
      <c r="D6" s="121">
        <v>30</v>
      </c>
      <c r="E6" s="121">
        <v>30</v>
      </c>
      <c r="F6" s="121">
        <v>120</v>
      </c>
      <c r="G6" s="121">
        <v>150</v>
      </c>
      <c r="H6" s="121">
        <v>20</v>
      </c>
      <c r="I6" s="121"/>
      <c r="J6" s="121">
        <v>100</v>
      </c>
      <c r="K6" s="121">
        <v>100</v>
      </c>
      <c r="L6" s="121">
        <v>150</v>
      </c>
      <c r="M6" s="121"/>
      <c r="N6" s="121"/>
      <c r="O6" s="329">
        <f t="shared" si="0"/>
        <v>800</v>
      </c>
    </row>
    <row r="7" spans="1:15" ht="20.25" customHeight="1">
      <c r="A7" s="657"/>
      <c r="B7" s="275" t="s">
        <v>117</v>
      </c>
      <c r="C7" s="121">
        <v>400</v>
      </c>
      <c r="D7" s="121">
        <v>650</v>
      </c>
      <c r="E7" s="121">
        <v>1400</v>
      </c>
      <c r="F7" s="121">
        <v>1300</v>
      </c>
      <c r="G7" s="121">
        <v>1100</v>
      </c>
      <c r="H7" s="121">
        <v>140</v>
      </c>
      <c r="I7" s="121">
        <v>271.4</v>
      </c>
      <c r="J7" s="121">
        <v>1000</v>
      </c>
      <c r="K7" s="121">
        <v>140</v>
      </c>
      <c r="L7" s="121">
        <v>1100</v>
      </c>
      <c r="M7" s="121">
        <v>250</v>
      </c>
      <c r="N7" s="121">
        <v>440</v>
      </c>
      <c r="O7" s="329">
        <f t="shared" si="0"/>
        <v>8191.4</v>
      </c>
    </row>
    <row r="8" spans="1:15" ht="20.25" customHeight="1">
      <c r="A8" s="657"/>
      <c r="B8" s="275" t="s">
        <v>118</v>
      </c>
      <c r="C8" s="121">
        <v>30</v>
      </c>
      <c r="D8" s="121">
        <v>50</v>
      </c>
      <c r="E8" s="121">
        <v>400</v>
      </c>
      <c r="F8" s="121">
        <v>800</v>
      </c>
      <c r="G8" s="121">
        <v>100</v>
      </c>
      <c r="H8" s="121">
        <v>0</v>
      </c>
      <c r="I8" s="121"/>
      <c r="J8" s="121">
        <v>50</v>
      </c>
      <c r="K8" s="121">
        <v>80</v>
      </c>
      <c r="L8" s="121">
        <v>50</v>
      </c>
      <c r="M8" s="121"/>
      <c r="N8" s="121"/>
      <c r="O8" s="329">
        <f t="shared" si="0"/>
        <v>1560</v>
      </c>
    </row>
    <row r="9" spans="1:15" ht="20.25" customHeight="1">
      <c r="A9" s="657"/>
      <c r="B9" s="275" t="s">
        <v>119</v>
      </c>
      <c r="C9" s="121">
        <v>255</v>
      </c>
      <c r="D9" s="121">
        <v>340</v>
      </c>
      <c r="E9" s="121">
        <v>2690</v>
      </c>
      <c r="F9" s="121">
        <v>2500</v>
      </c>
      <c r="G9" s="121">
        <v>3550</v>
      </c>
      <c r="H9" s="121">
        <v>40</v>
      </c>
      <c r="I9" s="121">
        <v>1011.6</v>
      </c>
      <c r="J9" s="121">
        <v>580</v>
      </c>
      <c r="K9" s="121">
        <v>260</v>
      </c>
      <c r="L9" s="121">
        <v>840</v>
      </c>
      <c r="M9" s="121">
        <v>1800</v>
      </c>
      <c r="N9" s="121">
        <v>150</v>
      </c>
      <c r="O9" s="329">
        <f t="shared" si="0"/>
        <v>14016.6</v>
      </c>
    </row>
    <row r="10" spans="1:15" ht="20.25" customHeight="1">
      <c r="A10" s="657"/>
      <c r="B10" s="275" t="s">
        <v>120</v>
      </c>
      <c r="C10" s="121">
        <v>100</v>
      </c>
      <c r="D10" s="121">
        <v>165</v>
      </c>
      <c r="E10" s="121">
        <v>860</v>
      </c>
      <c r="F10" s="121">
        <v>1795</v>
      </c>
      <c r="G10" s="121">
        <v>650</v>
      </c>
      <c r="H10" s="121">
        <v>10</v>
      </c>
      <c r="I10" s="121"/>
      <c r="J10" s="121">
        <v>400</v>
      </c>
      <c r="K10" s="121">
        <v>10</v>
      </c>
      <c r="L10" s="121">
        <v>155</v>
      </c>
      <c r="M10" s="121"/>
      <c r="N10" s="121">
        <v>220</v>
      </c>
      <c r="O10" s="329">
        <f t="shared" si="0"/>
        <v>4365</v>
      </c>
    </row>
    <row r="11" spans="1:15" ht="20.25" customHeight="1" thickBot="1">
      <c r="A11" s="657"/>
      <c r="B11" s="275" t="s">
        <v>121</v>
      </c>
      <c r="C11" s="121">
        <v>50</v>
      </c>
      <c r="D11" s="121">
        <v>50</v>
      </c>
      <c r="E11" s="121">
        <v>100</v>
      </c>
      <c r="F11" s="121">
        <v>520</v>
      </c>
      <c r="G11" s="121">
        <v>150</v>
      </c>
      <c r="H11" s="121">
        <v>10</v>
      </c>
      <c r="I11" s="121"/>
      <c r="J11" s="121">
        <v>150</v>
      </c>
      <c r="K11" s="121">
        <v>40</v>
      </c>
      <c r="L11" s="121">
        <v>200</v>
      </c>
      <c r="M11" s="121">
        <v>50</v>
      </c>
      <c r="N11" s="121"/>
      <c r="O11" s="329">
        <f t="shared" si="0"/>
        <v>1320</v>
      </c>
    </row>
    <row r="12" spans="1:15" ht="36" customHeight="1" thickTop="1">
      <c r="A12" s="657"/>
      <c r="B12" s="350" t="s">
        <v>11</v>
      </c>
      <c r="C12" s="351">
        <f aca="true" t="shared" si="1" ref="C12:O12">SUM(C4:C11)</f>
        <v>14835</v>
      </c>
      <c r="D12" s="351">
        <f t="shared" si="1"/>
        <v>4785</v>
      </c>
      <c r="E12" s="351">
        <f t="shared" si="1"/>
        <v>37580</v>
      </c>
      <c r="F12" s="351">
        <f t="shared" si="1"/>
        <v>38435</v>
      </c>
      <c r="G12" s="351">
        <f t="shared" si="1"/>
        <v>20300</v>
      </c>
      <c r="H12" s="351">
        <f t="shared" si="1"/>
        <v>820</v>
      </c>
      <c r="I12" s="351">
        <f t="shared" si="1"/>
        <v>4958.2</v>
      </c>
      <c r="J12" s="351">
        <f t="shared" si="1"/>
        <v>5880</v>
      </c>
      <c r="K12" s="351">
        <f t="shared" si="1"/>
        <v>2330</v>
      </c>
      <c r="L12" s="351">
        <f t="shared" si="1"/>
        <v>10495</v>
      </c>
      <c r="M12" s="351">
        <f t="shared" si="1"/>
        <v>7600</v>
      </c>
      <c r="N12" s="351">
        <f t="shared" si="1"/>
        <v>1610</v>
      </c>
      <c r="O12" s="475">
        <f t="shared" si="1"/>
        <v>149628.19999999998</v>
      </c>
    </row>
    <row r="13" spans="1:15" ht="20.25" customHeight="1">
      <c r="A13" s="658" t="s">
        <v>122</v>
      </c>
      <c r="B13" s="275" t="s">
        <v>123</v>
      </c>
      <c r="C13" s="121">
        <v>580</v>
      </c>
      <c r="D13" s="121">
        <v>4600</v>
      </c>
      <c r="E13" s="121">
        <v>18200</v>
      </c>
      <c r="F13" s="121">
        <v>14200</v>
      </c>
      <c r="G13" s="121">
        <v>8000</v>
      </c>
      <c r="H13" s="121">
        <v>0</v>
      </c>
      <c r="I13" s="121"/>
      <c r="J13" s="121">
        <v>0</v>
      </c>
      <c r="K13" s="87">
        <v>0</v>
      </c>
      <c r="L13" s="121">
        <v>50</v>
      </c>
      <c r="M13" s="121"/>
      <c r="N13" s="121"/>
      <c r="O13" s="329">
        <f aca="true" t="shared" si="2" ref="O13:O18">SUM(C13:N13)</f>
        <v>45630</v>
      </c>
    </row>
    <row r="14" spans="1:15" ht="20.25" customHeight="1">
      <c r="A14" s="659"/>
      <c r="B14" s="275" t="s">
        <v>124</v>
      </c>
      <c r="C14" s="121">
        <v>9500</v>
      </c>
      <c r="D14" s="121">
        <v>2700</v>
      </c>
      <c r="E14" s="121">
        <v>32500</v>
      </c>
      <c r="F14" s="121">
        <v>9000</v>
      </c>
      <c r="G14" s="121">
        <v>900</v>
      </c>
      <c r="H14" s="121">
        <v>500</v>
      </c>
      <c r="I14" s="121">
        <v>646.7</v>
      </c>
      <c r="J14" s="121">
        <v>11000</v>
      </c>
      <c r="K14" s="121">
        <v>2700</v>
      </c>
      <c r="L14" s="121">
        <v>19300</v>
      </c>
      <c r="M14" s="121">
        <v>37</v>
      </c>
      <c r="N14" s="121">
        <v>1145</v>
      </c>
      <c r="O14" s="329">
        <f t="shared" si="2"/>
        <v>89928.7</v>
      </c>
    </row>
    <row r="15" spans="1:15" ht="20.25" customHeight="1">
      <c r="A15" s="659"/>
      <c r="B15" s="275" t="s">
        <v>125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/>
      <c r="J15" s="121">
        <v>0</v>
      </c>
      <c r="K15" s="121">
        <v>0</v>
      </c>
      <c r="L15" s="121">
        <v>0</v>
      </c>
      <c r="M15" s="121"/>
      <c r="N15" s="121">
        <v>850</v>
      </c>
      <c r="O15" s="329">
        <f t="shared" si="2"/>
        <v>850</v>
      </c>
    </row>
    <row r="16" spans="1:15" ht="20.25" customHeight="1">
      <c r="A16" s="659"/>
      <c r="B16" s="275" t="s">
        <v>126</v>
      </c>
      <c r="C16" s="121">
        <v>10</v>
      </c>
      <c r="D16" s="121">
        <v>5</v>
      </c>
      <c r="E16" s="121">
        <v>0</v>
      </c>
      <c r="F16" s="121">
        <v>100</v>
      </c>
      <c r="G16" s="121">
        <v>30</v>
      </c>
      <c r="H16" s="121">
        <v>0</v>
      </c>
      <c r="I16" s="121"/>
      <c r="J16" s="121">
        <v>50</v>
      </c>
      <c r="K16" s="121">
        <v>50</v>
      </c>
      <c r="L16" s="121">
        <v>80</v>
      </c>
      <c r="M16" s="121">
        <v>7</v>
      </c>
      <c r="N16" s="121"/>
      <c r="O16" s="329">
        <f t="shared" si="2"/>
        <v>332</v>
      </c>
    </row>
    <row r="17" spans="1:15" ht="20.25" customHeight="1">
      <c r="A17" s="659"/>
      <c r="B17" s="275" t="s">
        <v>127</v>
      </c>
      <c r="C17" s="121">
        <v>0</v>
      </c>
      <c r="D17" s="121">
        <v>40</v>
      </c>
      <c r="E17" s="121">
        <v>400</v>
      </c>
      <c r="F17" s="121">
        <v>520</v>
      </c>
      <c r="G17" s="121">
        <v>280</v>
      </c>
      <c r="H17" s="121">
        <v>0</v>
      </c>
      <c r="I17" s="121">
        <v>575.3</v>
      </c>
      <c r="J17" s="121">
        <v>0</v>
      </c>
      <c r="K17" s="121">
        <v>0</v>
      </c>
      <c r="L17" s="121">
        <v>150</v>
      </c>
      <c r="M17" s="121"/>
      <c r="N17" s="121"/>
      <c r="O17" s="329">
        <f t="shared" si="2"/>
        <v>1965.3</v>
      </c>
    </row>
    <row r="18" spans="1:15" ht="20.25" customHeight="1" thickBot="1">
      <c r="A18" s="659"/>
      <c r="B18" s="275" t="s">
        <v>128</v>
      </c>
      <c r="C18" s="121">
        <v>100</v>
      </c>
      <c r="D18" s="121">
        <v>100</v>
      </c>
      <c r="E18" s="121">
        <v>360</v>
      </c>
      <c r="F18" s="121">
        <v>3000</v>
      </c>
      <c r="G18" s="121">
        <v>800</v>
      </c>
      <c r="H18" s="121">
        <v>10</v>
      </c>
      <c r="I18" s="121"/>
      <c r="J18" s="121">
        <v>40</v>
      </c>
      <c r="K18" s="121">
        <v>30</v>
      </c>
      <c r="L18" s="121">
        <v>70</v>
      </c>
      <c r="M18" s="121"/>
      <c r="N18" s="121"/>
      <c r="O18" s="329">
        <f t="shared" si="2"/>
        <v>4510</v>
      </c>
    </row>
    <row r="19" spans="1:15" ht="35.25" customHeight="1" thickBot="1" thickTop="1">
      <c r="A19" s="660"/>
      <c r="B19" s="352" t="s">
        <v>11</v>
      </c>
      <c r="C19" s="122">
        <f aca="true" t="shared" si="3" ref="C19:O19">SUM(C13:C18)</f>
        <v>10190</v>
      </c>
      <c r="D19" s="122">
        <f t="shared" si="3"/>
        <v>7445</v>
      </c>
      <c r="E19" s="122">
        <f t="shared" si="3"/>
        <v>51460</v>
      </c>
      <c r="F19" s="122">
        <f t="shared" si="3"/>
        <v>26820</v>
      </c>
      <c r="G19" s="122">
        <f t="shared" si="3"/>
        <v>10010</v>
      </c>
      <c r="H19" s="122">
        <f t="shared" si="3"/>
        <v>510</v>
      </c>
      <c r="I19" s="122">
        <f t="shared" si="3"/>
        <v>1222</v>
      </c>
      <c r="J19" s="122">
        <f t="shared" si="3"/>
        <v>11090</v>
      </c>
      <c r="K19" s="122">
        <f>SUM(K14:K18)</f>
        <v>2780</v>
      </c>
      <c r="L19" s="122">
        <f t="shared" si="3"/>
        <v>19650</v>
      </c>
      <c r="M19" s="122">
        <f t="shared" si="3"/>
        <v>44</v>
      </c>
      <c r="N19" s="122">
        <f t="shared" si="3"/>
        <v>1995</v>
      </c>
      <c r="O19" s="476">
        <f t="shared" si="3"/>
        <v>143216</v>
      </c>
    </row>
    <row r="20" spans="1:15" ht="48" customHeight="1" thickBot="1">
      <c r="A20" s="649" t="s">
        <v>129</v>
      </c>
      <c r="B20" s="650"/>
      <c r="C20" s="447">
        <f aca="true" t="shared" si="4" ref="C20:O20">C19-C12</f>
        <v>-4645</v>
      </c>
      <c r="D20" s="447">
        <f t="shared" si="4"/>
        <v>2660</v>
      </c>
      <c r="E20" s="447">
        <f t="shared" si="4"/>
        <v>13880</v>
      </c>
      <c r="F20" s="447">
        <f t="shared" si="4"/>
        <v>-11615</v>
      </c>
      <c r="G20" s="447">
        <f t="shared" si="4"/>
        <v>-10290</v>
      </c>
      <c r="H20" s="447">
        <f t="shared" si="4"/>
        <v>-310</v>
      </c>
      <c r="I20" s="447">
        <f t="shared" si="4"/>
        <v>-3736.2</v>
      </c>
      <c r="J20" s="447">
        <f t="shared" si="4"/>
        <v>5210</v>
      </c>
      <c r="K20" s="447">
        <f t="shared" si="4"/>
        <v>450</v>
      </c>
      <c r="L20" s="447">
        <f t="shared" si="4"/>
        <v>9155</v>
      </c>
      <c r="M20" s="447">
        <f t="shared" si="4"/>
        <v>-7556</v>
      </c>
      <c r="N20" s="447">
        <f t="shared" si="4"/>
        <v>385</v>
      </c>
      <c r="O20" s="477">
        <f t="shared" si="4"/>
        <v>-6412.1999999999825</v>
      </c>
    </row>
  </sheetData>
  <sheetProtection/>
  <mergeCells count="7">
    <mergeCell ref="A20:B20"/>
    <mergeCell ref="A1:N1"/>
    <mergeCell ref="A2:B2"/>
    <mergeCell ref="O2:O3"/>
    <mergeCell ref="A3:B3"/>
    <mergeCell ref="A4:A12"/>
    <mergeCell ref="A13:A19"/>
  </mergeCells>
  <printOptions horizontalCentered="1"/>
  <pageMargins left="0.5118110236220472" right="0.5118110236220472" top="0.3937007874015748" bottom="0.1968503937007874" header="0.31496062992125984" footer="0.31496062992125984"/>
  <pageSetup fitToHeight="1" fitToWidth="1" horizontalDpi="600" verticalDpi="600" orientation="landscape" paperSize="9" scale="75" r:id="rId1"/>
  <headerFooter>
    <oddFooter>&amp;L&amp;"Arial Unicode MS,Obyčejné"&amp;9Rozpočet na rok 2021&amp;R&amp;"Arial Unicode MS,Obyčejné"&amp;9&amp;D,&amp;T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Pražáková Marcela</dc:creator>
  <cp:keywords/>
  <dc:description/>
  <cp:lastModifiedBy>Angelina Tarantino</cp:lastModifiedBy>
  <cp:lastPrinted>2020-12-30T08:31:05Z</cp:lastPrinted>
  <dcterms:created xsi:type="dcterms:W3CDTF">2001-10-18T11:13:00Z</dcterms:created>
  <dcterms:modified xsi:type="dcterms:W3CDTF">2021-01-07T13:37:23Z</dcterms:modified>
  <cp:category/>
  <cp:version/>
  <cp:contentType/>
  <cp:contentStatus/>
</cp:coreProperties>
</file>