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15" yWindow="45" windowWidth="21720" windowHeight="13620" tabRatio="898" firstSheet="2" activeTab="13"/>
  </bookViews>
  <sheets>
    <sheet name="příjmy" sheetId="1" r:id="rId1"/>
    <sheet name="převody z FRR" sheetId="2" r:id="rId2"/>
    <sheet name="výdaje " sheetId="3" r:id="rId3"/>
    <sheet name="investiční výdaje" sheetId="4" r:id="rId4"/>
    <sheet name="odpisy" sheetId="5" r:id="rId5"/>
    <sheet name="zdaň.činnost" sheetId="6" r:id="rId6"/>
    <sheet name="ost. zdaň.č." sheetId="7" r:id="rId7"/>
    <sheet name="rozp výhled" sheetId="8" r:id="rId8"/>
    <sheet name="zásobník" sheetId="9" r:id="rId9"/>
    <sheet name="0102, 0143, 0150" sheetId="10" r:id="rId10"/>
    <sheet name=" 0241,0251" sheetId="11" r:id="rId11"/>
    <sheet name=" 0341, 0351" sheetId="12" r:id="rId12"/>
    <sheet name="0401,0409, 0440" sheetId="13" r:id="rId13"/>
    <sheet name="0440 ZŠ MŠ" sheetId="14" r:id="rId14"/>
    <sheet name="0441, 0451, " sheetId="15" r:id="rId15"/>
    <sheet name="05" sheetId="16" r:id="rId16"/>
    <sheet name="0539, CSOP, 0551" sheetId="17" r:id="rId17"/>
    <sheet name="0608,0624, 0626" sheetId="18" r:id="rId18"/>
    <sheet name="0601, 0637, 0638" sheetId="19" r:id="rId19"/>
    <sheet name="0640,0651" sheetId="20" r:id="rId20"/>
    <sheet name="0737, 0739, 0741" sheetId="21" r:id="rId21"/>
    <sheet name="0802,  0808, 0839,0841,0843" sheetId="22" r:id="rId22"/>
    <sheet name="0851, 0853" sheetId="23" r:id="rId23"/>
    <sheet name="0903, 0904, 0909" sheetId="24" r:id="rId24"/>
    <sheet name="0912" sheetId="25" r:id="rId25"/>
    <sheet name="0924" sheetId="26" r:id="rId26"/>
    <sheet name="0926" sheetId="27" r:id="rId27"/>
    <sheet name="0926SF" sheetId="28" r:id="rId28"/>
    <sheet name="0937, 0938, " sheetId="29" r:id="rId29"/>
    <sheet name="1009,1012" sheetId="30" r:id="rId30"/>
  </sheets>
  <externalReferences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</externalReferences>
  <definedNames>
    <definedName name="_xlnm.Print_Area" localSheetId="10">' 0241,0251'!$A$1:$M$30</definedName>
    <definedName name="_xlnm.Print_Area" localSheetId="11">' 0341, 0351'!$A$1:$F$44</definedName>
    <definedName name="_xlnm.Print_Area" localSheetId="12">'0401,0409, 0440'!$A$1:$F$73</definedName>
    <definedName name="_xlnm.Print_Area" localSheetId="14">'0441, 0451, '!$A$1:$E$31</definedName>
    <definedName name="_xlnm.Print_Area" localSheetId="15">'05'!$A$1:$H$31</definedName>
    <definedName name="_xlnm.Print_Area" localSheetId="16">'0539, CSOP, 0551'!$A$1:$E$53</definedName>
    <definedName name="_xlnm.Print_Area" localSheetId="18">'0601, 0637, 0638'!$A$1:$K$41</definedName>
    <definedName name="_xlnm.Print_Area" localSheetId="17">'0608,0624, 0626'!$A$1:$D$32</definedName>
    <definedName name="_xlnm.Print_Area" localSheetId="19">'0640,0651'!$A$1:$I$41</definedName>
    <definedName name="_xlnm.Print_Area" localSheetId="20">'0737, 0739, 0741'!$A$1:$D$41</definedName>
    <definedName name="_xlnm.Print_Area" localSheetId="21">'0802,  0808, 0839,0841,0843'!$A$1:$D$35</definedName>
    <definedName name="_xlnm.Print_Area" localSheetId="23">'0903, 0904, 0909'!$A$1:$D$23</definedName>
    <definedName name="_xlnm.Print_Area" localSheetId="24">'0912'!$A$1:$F$47</definedName>
    <definedName name="_xlnm.Print_Area" localSheetId="25">'0924'!$A$1:$E$22</definedName>
    <definedName name="_xlnm.Print_Area" localSheetId="26">'0926'!$A$1:$F$43</definedName>
    <definedName name="_xlnm.Print_Area" localSheetId="27">'0926SF'!$A$1:$D$11</definedName>
    <definedName name="_xlnm.Print_Area" localSheetId="28">'0937, 0938, '!$A$1:$F$57</definedName>
    <definedName name="_xlnm.Print_Area" localSheetId="29">'1009,1012'!$A$1:$E$16</definedName>
    <definedName name="_xlnm.Print_Area" localSheetId="3">'investiční výdaje'!$A$1:$C$102</definedName>
    <definedName name="_xlnm.Print_Area" localSheetId="6">'ost. zdaň.č.'!$A$1:$L$32</definedName>
    <definedName name="_xlnm.Print_Area" localSheetId="1">'převody z FRR'!$A$1:$D$16</definedName>
    <definedName name="_xlnm.Print_Area" localSheetId="0">'příjmy'!$A$1:$G$48</definedName>
    <definedName name="_xlnm.Print_Area" localSheetId="7">'rozp výhled'!$A$1:$K$19</definedName>
    <definedName name="_xlnm.Print_Area" localSheetId="2">'výdaje '!$A$1:$L$60</definedName>
  </definedNames>
  <calcPr fullCalcOnLoad="1"/>
</workbook>
</file>

<file path=xl/sharedStrings.xml><?xml version="1.0" encoding="utf-8"?>
<sst xmlns="http://schemas.openxmlformats.org/spreadsheetml/2006/main" count="1304" uniqueCount="772">
  <si>
    <t xml:space="preserve">ZŠ Beníškova, odkoupení části pozemku par.č.1747/3 k.ú.Košíře </t>
  </si>
  <si>
    <t>ZŠ Beníškova, odkoupení části pozemku par.č.1853/1 k.ú.Košíře</t>
  </si>
  <si>
    <t>MŠ Beníškova, odkoupení pozemku par.č.1543 k.ú.Košíře</t>
  </si>
  <si>
    <t>Areál Nepomucká odkoupení id.129/216 pozemku par.č.129/216 a část č.6</t>
  </si>
  <si>
    <t>Sanace objektů v osadě Buďánka</t>
  </si>
  <si>
    <t>Oprava budovy bývalého gymnázia Drtinova 3a</t>
  </si>
  <si>
    <t>5494 -Neinvestiční transfery obyvatelstvu</t>
  </si>
  <si>
    <t>Odbor</t>
  </si>
  <si>
    <t>označení střediska</t>
  </si>
  <si>
    <t>Fond rezerv a rozvoje</t>
  </si>
  <si>
    <t>Půjčka MČ Lipence</t>
  </si>
  <si>
    <t>Sociální fond</t>
  </si>
  <si>
    <t>Ostatní ivestiční transfery od rozpočtů územní úrovně</t>
  </si>
  <si>
    <t>Ostatní neinvestiční transfery od rozpočtů územní úrovně</t>
  </si>
  <si>
    <t>Ostatní příjmy z fin. vypořádání předchozích let</t>
  </si>
  <si>
    <t>5168 - Služby zpracování dat</t>
  </si>
  <si>
    <t>5137 - DHM</t>
  </si>
  <si>
    <t>5151 - Voda</t>
  </si>
  <si>
    <t>5172 - Programové vybavení</t>
  </si>
  <si>
    <t>6121 - Budovy, stavby</t>
  </si>
  <si>
    <t>Výdaje celkem</t>
  </si>
  <si>
    <t>5139 - Nákup materiálu</t>
  </si>
  <si>
    <t>5153 - Plyn</t>
  </si>
  <si>
    <t>5161 - Služby pošt</t>
  </si>
  <si>
    <t>5166 - Právní služby</t>
  </si>
  <si>
    <t>5169 - Nákup služeb</t>
  </si>
  <si>
    <t>5171 - Opravy a udržování</t>
  </si>
  <si>
    <t>Název školy</t>
  </si>
  <si>
    <t>ZŠ Nepomucká</t>
  </si>
  <si>
    <t xml:space="preserve">ZŠ Weberova </t>
  </si>
  <si>
    <t>FZŠ Drtinova</t>
  </si>
  <si>
    <t>ZŠ U Santošky + MŠ</t>
  </si>
  <si>
    <t>ZŠ Podbělohorská</t>
  </si>
  <si>
    <t>MŠ Beníškové</t>
  </si>
  <si>
    <t>MŠ Kudrnova</t>
  </si>
  <si>
    <t>MŠ Kroupova</t>
  </si>
  <si>
    <t>MŠ Nad Palatou</t>
  </si>
  <si>
    <t>MŠ Hlubočepská</t>
  </si>
  <si>
    <t>MŠ Trojdílná</t>
  </si>
  <si>
    <t>MŠ Podbělohorská</t>
  </si>
  <si>
    <t>MŠ Peroutkova</t>
  </si>
  <si>
    <t>MŠ U železnič. mostu</t>
  </si>
  <si>
    <t>MŠ Kurandové</t>
  </si>
  <si>
    <t>MŠ Lohniského 830</t>
  </si>
  <si>
    <t>MŠ Lohniského 851</t>
  </si>
  <si>
    <t>MŠ Tréglova</t>
  </si>
  <si>
    <t>5162 - Telefonní poplatky</t>
  </si>
  <si>
    <t>5173 - Cestovné</t>
  </si>
  <si>
    <t>5175 - Pohoštění</t>
  </si>
  <si>
    <t>5154 - El. energie</t>
  </si>
  <si>
    <t>Správní poplatky</t>
  </si>
  <si>
    <t>Pobytové poplatky</t>
  </si>
  <si>
    <t>Daň z nemovitosti</t>
  </si>
  <si>
    <t>Příjmy z úroků</t>
  </si>
  <si>
    <t xml:space="preserve">Pokuty </t>
  </si>
  <si>
    <t xml:space="preserve">Nahodilé příjmy </t>
  </si>
  <si>
    <t xml:space="preserve">VLASTNÍ  PŘÍJMY  CELKEM </t>
  </si>
  <si>
    <t xml:space="preserve">C E L K E M    P Ř Í J M Y  </t>
  </si>
  <si>
    <t>neinvestiční</t>
  </si>
  <si>
    <t>granty</t>
  </si>
  <si>
    <t>5032 - Zdravotní pojištění</t>
  </si>
  <si>
    <t>5164 - Nájemné</t>
  </si>
  <si>
    <t>5166 - Konzultační, poradenské a právní služby</t>
  </si>
  <si>
    <t>5192 - Neinvestiční příspěvek</t>
  </si>
  <si>
    <t>5011 - Platy zaměstnanců</t>
  </si>
  <si>
    <t>5024 - Odstupné</t>
  </si>
  <si>
    <t>5031 - Sociální zabezpečení</t>
  </si>
  <si>
    <t>5361 - Nákup kolků</t>
  </si>
  <si>
    <t>6111 - Programové vybavení</t>
  </si>
  <si>
    <t>5163 - Služby peněžních ústavů</t>
  </si>
  <si>
    <t>5492 - Dary obyvatelstvu</t>
  </si>
  <si>
    <t>5166 - Konzultační, porad. a právní služby</t>
  </si>
  <si>
    <t>CELKEM</t>
  </si>
  <si>
    <t>nájmy z bytů</t>
  </si>
  <si>
    <t>nájmy z pozemků</t>
  </si>
  <si>
    <t>úroky z účtu</t>
  </si>
  <si>
    <t>jiné ostatní výnosy</t>
  </si>
  <si>
    <t>prodej majetku-privatizace</t>
  </si>
  <si>
    <t>prodej majetku-statut</t>
  </si>
  <si>
    <t>pokuty, penále</t>
  </si>
  <si>
    <t>odhady, znalecké posudky</t>
  </si>
  <si>
    <t>odměna za správu</t>
  </si>
  <si>
    <t>inženýring</t>
  </si>
  <si>
    <t>ostatní služby</t>
  </si>
  <si>
    <t>úklid chodníků</t>
  </si>
  <si>
    <t>jiné ostatní náklady</t>
  </si>
  <si>
    <t>materiálové náklady</t>
  </si>
  <si>
    <t>odměna za privatizaci</t>
  </si>
  <si>
    <t xml:space="preserve">P Ř Í J M Y  </t>
  </si>
  <si>
    <t>Převody ze zdaňované činnosti</t>
  </si>
  <si>
    <t>nájmy z nebytových prostor</t>
  </si>
  <si>
    <t>Poplatek ze psů</t>
  </si>
  <si>
    <t>Poplatek za užívání veřejného prostranství</t>
  </si>
  <si>
    <t>Poplatek ze vstupného</t>
  </si>
  <si>
    <t>Poplatek z ubytovací kapacity</t>
  </si>
  <si>
    <t>Ú H R N</t>
  </si>
  <si>
    <t>5194 - Věcné dary</t>
  </si>
  <si>
    <t>Poplatky za znečišťování ovzduší</t>
  </si>
  <si>
    <t>5154 - Elektrická energie</t>
  </si>
  <si>
    <t>6123 - Dopravní prostředky</t>
  </si>
  <si>
    <t>Ú h r n</t>
  </si>
  <si>
    <t>5019 - Ostatní platy</t>
  </si>
  <si>
    <t>5331 - Neinv.přísp.zřízeným PO</t>
  </si>
  <si>
    <t>5023 - Odměny členů zastupitelstev</t>
  </si>
  <si>
    <t>kap. 07 - Bezpečnost a veřejný pořádek</t>
  </si>
  <si>
    <t>kap. 09 - Místní správa</t>
  </si>
  <si>
    <t>§ 6171 
Činnost místní správy</t>
  </si>
  <si>
    <t>Příjmy z poskytování služeb celkem</t>
  </si>
  <si>
    <t>5901 - Nespecifikované rezervy</t>
  </si>
  <si>
    <t>Druh výdaje a kapitola</t>
  </si>
  <si>
    <t>6121 - Budovy,stavby</t>
  </si>
  <si>
    <t>ZŠ Tyršova + MŠ</t>
  </si>
  <si>
    <t>ZŠ waldorfská</t>
  </si>
  <si>
    <t>6121- Budovy, haly a stavby</t>
  </si>
  <si>
    <t>§ 3511</t>
  </si>
  <si>
    <t>ZZ Smíchov</t>
  </si>
  <si>
    <t>Přijaté pojistné náhrady</t>
  </si>
  <si>
    <t xml:space="preserve">C  E  L  K  E  M   </t>
  </si>
  <si>
    <t>investiční</t>
  </si>
  <si>
    <t>kap. 03 - Doprava</t>
  </si>
  <si>
    <t>Mateřské školy</t>
  </si>
  <si>
    <t>Základní školy</t>
  </si>
  <si>
    <t>§ 3317      Výstavní činnost</t>
  </si>
  <si>
    <t xml:space="preserve">ZŠ Barrandov + MŠ    </t>
  </si>
  <si>
    <t>ZŠ Grafická + MŠ</t>
  </si>
  <si>
    <t>§ 3111</t>
  </si>
  <si>
    <t>§ 3113</t>
  </si>
  <si>
    <t>Rozpočet</t>
  </si>
  <si>
    <t>§ 3319</t>
  </si>
  <si>
    <t>KK Poštovka</t>
  </si>
  <si>
    <t>CSOP</t>
  </si>
  <si>
    <t>Odpisy celkem</t>
  </si>
  <si>
    <t>§ 3319
  KK Poštovka</t>
  </si>
  <si>
    <t>§ 3399 
 Odbor občansko správní</t>
  </si>
  <si>
    <t>§ 3319
 Záležitosti kultury</t>
  </si>
  <si>
    <t>§ 3321
 Ochrana památek MČ</t>
  </si>
  <si>
    <t>§ 3392 
 Zájmová činnost</t>
  </si>
  <si>
    <t>§ 3612
 Bytové hospodářství</t>
  </si>
  <si>
    <t>§ 3613
Nebytové hospodářství</t>
  </si>
  <si>
    <t>§ 3632  Pohřebnictví</t>
  </si>
  <si>
    <t>§ 6171/7
Sociální fond</t>
  </si>
  <si>
    <t>§ 6399
Finanční operace</t>
  </si>
  <si>
    <t>§ 6409
Rezerva</t>
  </si>
  <si>
    <t>§ 6320
Pojištění motorových vozidel</t>
  </si>
  <si>
    <t>§ 6112
Zastupitelstva obcí</t>
  </si>
  <si>
    <t>§ 6171
Místní správa</t>
  </si>
  <si>
    <t>§ 5311
Bezpečnost a veřejný pořádek</t>
  </si>
  <si>
    <t>§ 3419
Tělovýchovná činnost</t>
  </si>
  <si>
    <t xml:space="preserve">kapitola 05 Sociální věci 
0521 Investice  </t>
  </si>
  <si>
    <t>§ 3541
Protidrogová politika</t>
  </si>
  <si>
    <t>§ 3111
Mateřské školy</t>
  </si>
  <si>
    <t>§ 3113
Základní školy</t>
  </si>
  <si>
    <t xml:space="preserve">§ 3113
Základní školy </t>
  </si>
  <si>
    <t xml:space="preserve">§ 3111
Mateřské školy </t>
  </si>
  <si>
    <t>5171 - opravy a udržování</t>
  </si>
  <si>
    <t>517</t>
  </si>
  <si>
    <t>5026 - Odchodné</t>
  </si>
  <si>
    <t>náklady</t>
  </si>
  <si>
    <t>náklady podílové domy</t>
  </si>
  <si>
    <t>daň z převodu nemovitosti</t>
  </si>
  <si>
    <t>celkem</t>
  </si>
  <si>
    <t>výnosy</t>
  </si>
  <si>
    <t>výnosy podílových domů</t>
  </si>
  <si>
    <t>§ 3724 Zneškod. nebezp. odpadu</t>
  </si>
  <si>
    <t>§ 3729 Ostatní nakl. s odpady</t>
  </si>
  <si>
    <t>§ 3745 Veřejná zeleň</t>
  </si>
  <si>
    <t>6119 - Ostat. nákup DNM</t>
  </si>
  <si>
    <t>§3541
Protidrogová politika</t>
  </si>
  <si>
    <t>§ 3511
Všeobecná ambul.péče</t>
  </si>
  <si>
    <t>6121 - Budovy, stavby, haly</t>
  </si>
  <si>
    <t>§ 3399 Zaležitosti kultury</t>
  </si>
  <si>
    <t>5167 - Služby školení a vzdělávání</t>
  </si>
  <si>
    <t>5167 - Školení</t>
  </si>
  <si>
    <t>5169 - Nákup ostatních služeb</t>
  </si>
  <si>
    <t>5222 - Neinvestiční transfery o.s.</t>
  </si>
  <si>
    <t>5229 - Os. neinvestiční transfery</t>
  </si>
  <si>
    <t>5229 - Os. neinvestiční transfery - granty</t>
  </si>
  <si>
    <t>§ 4399
Ostatní záležitosti sociálních v. a pol. zaměstnanosti</t>
  </si>
  <si>
    <t>5029 - Ostatní platby za odvedenou práci</t>
  </si>
  <si>
    <t>5176 - Účastnické poplatky na konferencích</t>
  </si>
  <si>
    <t>5213 - Neinv. transf.nefin.podn.sub -prav.osoby</t>
  </si>
  <si>
    <t>5136 - Knihy, učební pomůcky a tisk</t>
  </si>
  <si>
    <t>5162 - Služby radiokomunikací a telekomunikací</t>
  </si>
  <si>
    <t>5223 - Neinvestiční transfery církvím a náb. spol.</t>
  </si>
  <si>
    <t>5339 - Neinvestiční příspěvek ostatním PO</t>
  </si>
  <si>
    <t>5152 - Teplo</t>
  </si>
  <si>
    <t>5223 - Neinv.transf.církvím a náb.spol.</t>
  </si>
  <si>
    <t>§3314
Knihovnická činnost</t>
  </si>
  <si>
    <t xml:space="preserve">§ 3421
Využití volného času dětí a mládeže </t>
  </si>
  <si>
    <t>6122 - Stroje, přístroje a zařízení</t>
  </si>
  <si>
    <t>§ 3117
První stupeň základních škol</t>
  </si>
  <si>
    <t>6127 - Umělecká díla a předměty</t>
  </si>
  <si>
    <t>5331 - Neinvestiční příspěvky zřízeným příspěvkovým organizacím</t>
  </si>
  <si>
    <t>5136 - Knihy, učební pomůcky, tisk</t>
  </si>
  <si>
    <t>5137 - Drobný hmotný dlouhodobý majetek</t>
  </si>
  <si>
    <t>5021 - Ostatní osobní výdaje</t>
  </si>
  <si>
    <t>5131 -Potraviny</t>
  </si>
  <si>
    <t>5151 - Studená voda</t>
  </si>
  <si>
    <t>5331 - Neinvestiční příspěvky zřízeným PO</t>
  </si>
  <si>
    <t xml:space="preserve">§ 4351
Osobní asist., pečovatelská služba a podpora s. bydlení </t>
  </si>
  <si>
    <t>6121 - Budovy, haly stavby</t>
  </si>
  <si>
    <t>§ 3317                          Výstavní činnost</t>
  </si>
  <si>
    <t>§ 3117</t>
  </si>
  <si>
    <t>INVESTIČNÍ VÝDAJE - CELKEM</t>
  </si>
  <si>
    <t>P Ř E H L E D    A K C Í</t>
  </si>
  <si>
    <t>Hospodářský výsledek před zdaněním</t>
  </si>
  <si>
    <t xml:space="preserve">Neinvestiční přijaté transfery ze státního rozpočtu </t>
  </si>
  <si>
    <t>Neinvestiční transfer ze státního rozpočtu</t>
  </si>
  <si>
    <t>Ostatní neinvestiční transfery ze státního rozpočtu</t>
  </si>
  <si>
    <t>Neinvestiční transfery od HMP</t>
  </si>
  <si>
    <t>0912</t>
  </si>
  <si>
    <t>0926</t>
  </si>
  <si>
    <t>1012</t>
  </si>
  <si>
    <t>516</t>
  </si>
  <si>
    <t xml:space="preserve">§ 3117
První stupeň základních škol </t>
  </si>
  <si>
    <t>§ 3319
Ostatní záležitosti kultury</t>
  </si>
  <si>
    <t>§ 3399
Ostatní záležitosti kultury, církví a sděl.prostř.</t>
  </si>
  <si>
    <t>5494 - Neinv.transf.obyvatelstvu</t>
  </si>
  <si>
    <t>6121 - Budovy, stavby a haly</t>
  </si>
  <si>
    <t>§ 3699
Ost. zál. bydlení, kom. sl. a územ. rozvoje</t>
  </si>
  <si>
    <t>OEK</t>
  </si>
  <si>
    <t>5424 - Náhrady mezd v době nemoci</t>
  </si>
  <si>
    <t>§ 3745
Péče o vzhled obcí a veř. zeleň</t>
  </si>
  <si>
    <t>MŠ U železničního mostu</t>
  </si>
  <si>
    <t>S O U H R N   V Ý D A J Ů    K A P I T O L</t>
  </si>
  <si>
    <t>Tabulka č. 14
v tis.Kč</t>
  </si>
  <si>
    <t>Tabulka č. 15
v tis.Kč</t>
  </si>
  <si>
    <t>Tabulka č. 16
v tis.Kč</t>
  </si>
  <si>
    <t>Tabulka č. 17
v tis.Kč</t>
  </si>
  <si>
    <t>Tabulka č. 18
v tis.Kč</t>
  </si>
  <si>
    <t>Tabulka č. 19
v tis.Kč</t>
  </si>
  <si>
    <t>Tabulka č. 20
v tis.Kč</t>
  </si>
  <si>
    <t>Tabulka č. 25
v tis.Kč</t>
  </si>
  <si>
    <t>kap. 02 - Městská zeleň a ochrana život. prostředí</t>
  </si>
  <si>
    <t xml:space="preserve">kap. 05 - Sociální věci a zdravotnictví  </t>
  </si>
  <si>
    <t xml:space="preserve">kap. 01 - Územní rozvoj </t>
  </si>
  <si>
    <t>kap. 01 - Územní rozvoj</t>
  </si>
  <si>
    <t>ZŠ Radlická + MŠ</t>
  </si>
  <si>
    <t>5162 - Služby telekomunikací</t>
  </si>
  <si>
    <t>§ 3326
 Obnova kulturních památek</t>
  </si>
  <si>
    <t>5195 -  Odvody za neplnění povinnosti zaměstnávat ZP</t>
  </si>
  <si>
    <t>Celkem</t>
  </si>
  <si>
    <t>Tabulka č. 26
v tis.Kč</t>
  </si>
  <si>
    <t>Tabulka č. 9
v tis.Kč</t>
  </si>
  <si>
    <t>6129 - Nákup dlouhodobého hmotného majetku</t>
  </si>
  <si>
    <t>§ 4351</t>
  </si>
  <si>
    <t>5133 - Léky a zdravotnický materiál</t>
  </si>
  <si>
    <t>5157 - Teplá voda</t>
  </si>
  <si>
    <t>OMP</t>
  </si>
  <si>
    <t>KTA</t>
  </si>
  <si>
    <t>odpisy majetku</t>
  </si>
  <si>
    <t>Přijaté nekapitálové příspěvky</t>
  </si>
  <si>
    <t>Neinvestiční přijaté transfery od krajů</t>
  </si>
  <si>
    <t>v tis. Kč</t>
  </si>
  <si>
    <t>§ 3639
Komunální služby a územní rozvoj</t>
  </si>
  <si>
    <t>kapitola 03 Doprava 
0321 Investice doprava</t>
  </si>
  <si>
    <t>§ 2212 
 Doprava</t>
  </si>
  <si>
    <t>6121 - Budovy, haly, stavby</t>
  </si>
  <si>
    <t>§2221
Provoz veř. sil. dopravy</t>
  </si>
  <si>
    <t>§ 2229
Ostatní záležitosti v silniční dopravě</t>
  </si>
  <si>
    <t>§2232                   Provoz vnitrozemské plavby</t>
  </si>
  <si>
    <t>5154 -elektrická energie</t>
  </si>
  <si>
    <t>5166 - Konzultační a poradenské služby</t>
  </si>
  <si>
    <t>5213 - Neinvestiční transfer</t>
  </si>
  <si>
    <t>5021 - OOV</t>
  </si>
  <si>
    <t>5028 - Civilní služba</t>
  </si>
  <si>
    <t>5038 - Ostatní povinné pojistné</t>
  </si>
  <si>
    <t>5039 - Ostatní povinné pojistné</t>
  </si>
  <si>
    <t>5167 - Služby školení</t>
  </si>
  <si>
    <t>5179 - Ošatné</t>
  </si>
  <si>
    <t>5499 - Ostatní neinvestiční transf. obyv.</t>
  </si>
  <si>
    <t xml:space="preserve"> </t>
  </si>
  <si>
    <t>§ 6112/7
Zastupitelstva obci</t>
  </si>
  <si>
    <t>5499 - Ostatní neinvestiční  transféry obyvatelstvu</t>
  </si>
  <si>
    <t>5660 - Neinvestiční  půjčené prostředky obyvatelstvu</t>
  </si>
  <si>
    <r>
      <t>kapitola 05 Sociální  
0526 Sociální fond</t>
    </r>
    <r>
      <rPr>
        <sz val="10"/>
        <rFont val="Times New Roman CE"/>
        <family val="1"/>
      </rPr>
      <t xml:space="preserve">                                   </t>
    </r>
  </si>
  <si>
    <t>§ 3539/7
Jeselská zařízení
Sociální fond</t>
  </si>
  <si>
    <t>ROZPOČET NA ROK 2011 - VÝDAJE PO KAPITOLÁCH</t>
  </si>
  <si>
    <t>§3326
Věnce, květiny a pietní akty</t>
  </si>
  <si>
    <t>§ 3349
MEDIA (Pražská pětka,  tiskové centrum)</t>
  </si>
  <si>
    <t>§3900 
Ostatní činnosti souvis. se službami pro obyvatelstvo</t>
  </si>
  <si>
    <t>5173 - Ubytování a cestovné zahr. delegací</t>
  </si>
  <si>
    <t>§ 3631
Veřejné osvětlení v parcích</t>
  </si>
  <si>
    <t>§ 6171
Činnost místní správy</t>
  </si>
  <si>
    <t>§ 3635 
 Územní rozhodování</t>
  </si>
  <si>
    <t>5166 -Konzultační, poradenské a prácní služby</t>
  </si>
  <si>
    <t>5192 - Poskytnuté neinvest. příspěvky a náhrady</t>
  </si>
  <si>
    <t>6121 - budovy, haly a stavby</t>
  </si>
  <si>
    <t>5192 - Náklady soudního řízení</t>
  </si>
  <si>
    <t>5213 - Neinvestiční transfery nefin. pod.subj. - práv. osobám</t>
  </si>
  <si>
    <t xml:space="preserve">5229 - Neinvestiční transfery  </t>
  </si>
  <si>
    <t>5229 - Neinvestiční transfery -granty</t>
  </si>
  <si>
    <t>OVS</t>
  </si>
  <si>
    <t>5410 - Sociální dávky</t>
  </si>
  <si>
    <t>6351 - Investiční dotace</t>
  </si>
  <si>
    <t>§ 3421
Využití volného času dětí a mládeže</t>
  </si>
  <si>
    <t>5139 - Nákup materiálu jinde nezařazený</t>
  </si>
  <si>
    <t>§ 3319 
Ost. záležitosti kultury</t>
  </si>
  <si>
    <t>5162 - Služby telekomunikací a radiokomunikací</t>
  </si>
  <si>
    <t>5229 - Ostatní neinv. transfery nezisk. a podob. organizacím - granty</t>
  </si>
  <si>
    <t>5229 - Ostatní neinv. transfery nezisk. a podob. organizacím</t>
  </si>
  <si>
    <t>5212 - Neinv.transf.nefin.podn.subj.-fyz.osobám</t>
  </si>
  <si>
    <t>5213 - Neinv.transf.nefin.podn.subj.-práv.osobám</t>
  </si>
  <si>
    <t>5229 - Ost.neinv.transf.nezisk. a podob.org.</t>
  </si>
  <si>
    <t>5229 - Ost.neinv.transf.nezisk. a pod.org.- granty</t>
  </si>
  <si>
    <t>5339 - Neinv.přísp.ost.přísp.org.</t>
  </si>
  <si>
    <t>kap. 04 - Školství</t>
  </si>
  <si>
    <t>5136 - Knihy</t>
  </si>
  <si>
    <t>5194 - Dary</t>
  </si>
  <si>
    <t>§5272
Řešení krizových situací</t>
  </si>
  <si>
    <t>5222 - Neinvestiční dotace obč. sdruž.</t>
  </si>
  <si>
    <t>5229 - Neinvestiční dotace</t>
  </si>
  <si>
    <t>5319 - Ostatní neinvestiční  tranf. jiným veř. rozp.</t>
  </si>
  <si>
    <t>5038 - Ostatní povinné pojištění</t>
  </si>
  <si>
    <t>5192 - Poskytnuté neinvestiční náhrady a příspěvky</t>
  </si>
  <si>
    <t>§ 4179
Ostatní sociální dávky</t>
  </si>
  <si>
    <t>§ 4329
sociální péče a pomoc dětem</t>
  </si>
  <si>
    <t>§ 4349
soc.péče ost. skupinám obyv.</t>
  </si>
  <si>
    <t>OSTATNÍ - ZZ + CSOP</t>
  </si>
  <si>
    <t>5192 - Příspěvky a náhrady</t>
  </si>
  <si>
    <t>5169 - Nákup ost. služeb</t>
  </si>
  <si>
    <t>6901 - Rezervy kapitálových výdajů</t>
  </si>
  <si>
    <t>§ 3549
Ostatní spec. zdrav.péče</t>
  </si>
  <si>
    <t>6380 Invenstiční transdféry do zahraničí</t>
  </si>
  <si>
    <t>5229 - Os. Neinvestiční transfery - granty</t>
  </si>
  <si>
    <t>5319 - Ostatní neinvestič. trasféry  jiným veř. rozpočtům</t>
  </si>
  <si>
    <t>UR 2011 k 31.10.2011</t>
  </si>
  <si>
    <t>Skutečnost k
31.10.2011</t>
  </si>
  <si>
    <t xml:space="preserve">Odvod ZZ Smíchov z inv. fondu </t>
  </si>
  <si>
    <t>6119 - Ostatní nákup dlouhodobého nehm. majetku</t>
  </si>
  <si>
    <t>Tabulka č. 3
v tis.Kč</t>
  </si>
  <si>
    <t>druh</t>
  </si>
  <si>
    <t xml:space="preserve">kapitola 04 Školství  
0440 Opravy a udržování </t>
  </si>
  <si>
    <r>
      <t>kapitola 04 Školství  
0440 Školy s právní subjektivitou</t>
    </r>
    <r>
      <rPr>
        <sz val="10"/>
        <rFont val="Times New Roman CE"/>
        <family val="1"/>
      </rPr>
      <t xml:space="preserve">        </t>
    </r>
  </si>
  <si>
    <t>0241</t>
  </si>
  <si>
    <t>0441</t>
  </si>
  <si>
    <t>0143</t>
  </si>
  <si>
    <r>
      <t>kapitola 06 Kultura 
0638 Odbor servisních služeb</t>
    </r>
    <r>
      <rPr>
        <sz val="10"/>
        <rFont val="Times New Roman CE"/>
        <family val="1"/>
      </rPr>
      <t xml:space="preserve">                                       </t>
    </r>
  </si>
  <si>
    <t>5221 - Neinvestiční transfery veř. Prosp.spol</t>
  </si>
  <si>
    <t>0341</t>
  </si>
  <si>
    <t>§3412 Tělovýchovná činnost</t>
  </si>
  <si>
    <r>
      <t>6121-</t>
    </r>
    <r>
      <rPr>
        <sz val="10"/>
        <rFont val="Times New Roman CE"/>
        <family val="0"/>
      </rPr>
      <t xml:space="preserve"> Budovy, stavby</t>
    </r>
  </si>
  <si>
    <t>§3612 Bytové hospodářství</t>
  </si>
  <si>
    <t>5166- Konzultační, poradenské a právní služby</t>
  </si>
  <si>
    <t>§ 2141
Vnitřní obchod</t>
  </si>
  <si>
    <t>5221 - Neinv. transfery o.p.s. - granty</t>
  </si>
  <si>
    <t>§ 6310
Bankovní poplatky</t>
  </si>
  <si>
    <t>kapitola</t>
  </si>
  <si>
    <t>podkapitola</t>
  </si>
  <si>
    <t>V Ý D A J E</t>
  </si>
  <si>
    <t>označení</t>
  </si>
  <si>
    <t>název</t>
  </si>
  <si>
    <t>odbor bytů a privatizace</t>
  </si>
  <si>
    <t>odbor správy veřejného prostranství</t>
  </si>
  <si>
    <t>02
městská zeleň a ochrana životního prostředí</t>
  </si>
  <si>
    <t>03
doprava</t>
  </si>
  <si>
    <t>0440</t>
  </si>
  <si>
    <t>odbor školství, kultury a sportu</t>
  </si>
  <si>
    <t xml:space="preserve">          celkem kapitola</t>
  </si>
  <si>
    <t>04
školství</t>
  </si>
  <si>
    <t>0539</t>
  </si>
  <si>
    <t>odbor sociální problematiky a prevence kriminality</t>
  </si>
  <si>
    <t>05
sociální věci a zdravotnictví</t>
  </si>
  <si>
    <t>0624</t>
  </si>
  <si>
    <t>odbor vnitřní správy</t>
  </si>
  <si>
    <t>0626</t>
  </si>
  <si>
    <t>odbor kancelář tajemníka</t>
  </si>
  <si>
    <t>0638</t>
  </si>
  <si>
    <t>odbor servisních služeb</t>
  </si>
  <si>
    <t>0640</t>
  </si>
  <si>
    <t>0737</t>
  </si>
  <si>
    <t>odbor kancelář starosty</t>
  </si>
  <si>
    <t>0739</t>
  </si>
  <si>
    <t>07
bezpečnost a veřejný pořádek</t>
  </si>
  <si>
    <t>0839</t>
  </si>
  <si>
    <t>0841</t>
  </si>
  <si>
    <t>0843</t>
  </si>
  <si>
    <t>0909</t>
  </si>
  <si>
    <t>odbor ekonomický</t>
  </si>
  <si>
    <t>0924</t>
  </si>
  <si>
    <t xml:space="preserve">0926 </t>
  </si>
  <si>
    <t>odbor kancelář tajemníka - sociální fond</t>
  </si>
  <si>
    <t>odbor vnitřní správy - informatika</t>
  </si>
  <si>
    <t>0937</t>
  </si>
  <si>
    <t>0938</t>
  </si>
  <si>
    <t>1009</t>
  </si>
  <si>
    <t>10
ostatní činnosti</t>
  </si>
  <si>
    <t>Celkem výdaje</t>
  </si>
  <si>
    <r>
      <t>kapitola 03 Doprava
0341 Odbor správy veřejného prostranství</t>
    </r>
    <r>
      <rPr>
        <sz val="10"/>
        <rFont val="Times New Roman CE"/>
        <family val="1"/>
      </rPr>
      <t xml:space="preserve">                               </t>
    </r>
  </si>
  <si>
    <t>kapitola 04 Školství  
0440 Odbor školství, kultury a sportu</t>
  </si>
  <si>
    <r>
      <t>kapitola 04 Školství
0441 Odbor správy veřejného prostranství</t>
    </r>
    <r>
      <rPr>
        <sz val="10"/>
        <rFont val="Times New Roman CE"/>
        <family val="1"/>
      </rPr>
      <t xml:space="preserve">                          </t>
    </r>
  </si>
  <si>
    <t xml:space="preserve">kapitola 05  Sociální problematiky a prevence kriminality
CSOP  </t>
  </si>
  <si>
    <t xml:space="preserve">kapitola 05 Sociální
0539  Sociální problematiky a prevence kriminality </t>
  </si>
  <si>
    <r>
      <t>kapitola 06 Kultura
0640 Odbor školství, kultury a sportu</t>
    </r>
    <r>
      <rPr>
        <sz val="10"/>
        <rFont val="Times New Roman CE"/>
        <family val="1"/>
      </rPr>
      <t xml:space="preserve">                                       </t>
    </r>
  </si>
  <si>
    <t xml:space="preserve">kapitola 06  Kultura
0640 Kulturní klub Poštovka  </t>
  </si>
  <si>
    <t>kapitola 06 Kultura
0624 Odbor vnitřní správy</t>
  </si>
  <si>
    <t xml:space="preserve">kapitola 08 Bytové hospodářství
0843    Odbor bytů a privatizace                       </t>
  </si>
  <si>
    <t>kapitola 08 Bytové hospodářství  
0841 Odbor správy veř. prostranství</t>
  </si>
  <si>
    <t xml:space="preserve">kapitola 10 Ostatní činnosti  
1012 - Odbor vnitřní správy  </t>
  </si>
  <si>
    <r>
      <t xml:space="preserve">kapitola 10 Ostatní činnosti  
1009 Odbor ekonomický </t>
    </r>
    <r>
      <rPr>
        <sz val="10"/>
        <rFont val="Times New Roman CE"/>
        <family val="1"/>
      </rPr>
      <t xml:space="preserve">    </t>
    </r>
  </si>
  <si>
    <t>5909 -Ostatní neinvestiční transfery</t>
  </si>
  <si>
    <t>třída</t>
  </si>
  <si>
    <t>položka</t>
  </si>
  <si>
    <t xml:space="preserve">C E L K E M   </t>
  </si>
  <si>
    <t>1
daňové příjmy</t>
  </si>
  <si>
    <t>2
nedaňové příjmy</t>
  </si>
  <si>
    <t>4
přijaté transfery</t>
  </si>
  <si>
    <t>8
financování</t>
  </si>
  <si>
    <t>C E L K E M</t>
  </si>
  <si>
    <t xml:space="preserve">Ostatní přijaté vratky transferů a přísp. organizace </t>
  </si>
  <si>
    <t>Finanční vypořádání s hlavním městem r. 2010</t>
  </si>
  <si>
    <t>Investiční přijaté transfery od obcí</t>
  </si>
  <si>
    <t>2211+2212</t>
  </si>
  <si>
    <t>2122+2229</t>
  </si>
  <si>
    <t>2324+2329</t>
  </si>
  <si>
    <t>OBP</t>
  </si>
  <si>
    <t>kapitola 09 - Místní správa</t>
  </si>
  <si>
    <t>kapitola 08 - Bytové hospodářství</t>
  </si>
  <si>
    <t xml:space="preserve">kapitola 04 - Školství     </t>
  </si>
  <si>
    <t xml:space="preserve">kapitola 05 - Sociální věci a zdravotnictví  </t>
  </si>
  <si>
    <t>kap. 02 - Městská zeleň a ochrana životního prostředí</t>
  </si>
  <si>
    <t xml:space="preserve">ZŠ a MŠ Barrandov    </t>
  </si>
  <si>
    <t>ZŠ a MŠ Grafická</t>
  </si>
  <si>
    <t>ZŠ a MŠ Radlická</t>
  </si>
  <si>
    <t xml:space="preserve">ZŠ a MŠ U Santošky </t>
  </si>
  <si>
    <t xml:space="preserve">ZŠ a MŠ Tyršova </t>
  </si>
  <si>
    <t>kapitola 09 Činnost místní správy a zastupitelstva obcí
0909 Odbor ekonomický</t>
  </si>
  <si>
    <t xml:space="preserve">kapitola 09 Činnost místní správy a zastupitelstva obcí
0938 Odbor servisních služeb </t>
  </si>
  <si>
    <t>5429 - Náhrady plac. Obyvatelstvu</t>
  </si>
  <si>
    <t>5336 - Neinv. dotace zříz. PO</t>
  </si>
  <si>
    <t>6351 - Invetsiční trasfery zříz. PO</t>
  </si>
  <si>
    <t>§ 2141
vnitřní obchod a služby</t>
  </si>
  <si>
    <t>druh výdaje</t>
  </si>
  <si>
    <t>Pozn.: Finanční prostředky z Fondu rezerv a rozvoje budou využity především k dočasnému profinancování vybraných investičních akcí do doby, než bude přiznána investiční dotace z rozpočtu hlavního města a vrácena daň z příjmů.</t>
  </si>
  <si>
    <r>
      <t>kapitola 05 Sociální 
0539 odbor sociální problematiky a prevence kriminality</t>
    </r>
    <r>
      <rPr>
        <sz val="10"/>
        <rFont val="Times New Roman CE"/>
        <family val="1"/>
      </rPr>
      <t xml:space="preserve">        </t>
    </r>
  </si>
  <si>
    <r>
      <t>kapitola 06 Kultura
0626 Odbor kancelář tajemníka</t>
    </r>
    <r>
      <rPr>
        <sz val="10"/>
        <rFont val="Times New Roman CE"/>
        <family val="1"/>
      </rPr>
      <t xml:space="preserve">    </t>
    </r>
  </si>
  <si>
    <r>
      <t>kapitola 07 Bezpečnost a veřejný pořádek 
0737 Odbor kancelář starosty</t>
    </r>
    <r>
      <rPr>
        <sz val="10"/>
        <rFont val="Times New Roman CE"/>
        <family val="1"/>
      </rPr>
      <t xml:space="preserve">   </t>
    </r>
  </si>
  <si>
    <r>
      <t>kapitola 0739 Bezpečnost
0739</t>
    </r>
    <r>
      <rPr>
        <b/>
        <sz val="10"/>
        <rFont val="Times New Roman CE"/>
        <family val="0"/>
      </rPr>
      <t xml:space="preserve">  Odbor sociální problematiky a prevence kriminality</t>
    </r>
    <r>
      <rPr>
        <sz val="10"/>
        <rFont val="Times New Roman CE"/>
        <family val="1"/>
      </rPr>
      <t xml:space="preserve">   </t>
    </r>
  </si>
  <si>
    <r>
      <t xml:space="preserve">kapitola 08 Bytové hospodářství
0839 odbor sociální problematiky a prevence kriminality </t>
    </r>
    <r>
      <rPr>
        <sz val="10"/>
        <rFont val="Times New Roman CE"/>
        <family val="1"/>
      </rPr>
      <t xml:space="preserve">    </t>
    </r>
  </si>
  <si>
    <t>opravy a údržba nad 200 tis. Kč</t>
  </si>
  <si>
    <t>opravy a údržba do 200 tis. Kč</t>
  </si>
  <si>
    <t>Rozpočet 2013</t>
  </si>
  <si>
    <t>náklady z přecenění reálnou hodnotou</t>
  </si>
  <si>
    <t>výnosy z přecenění reálnou hodnotou</t>
  </si>
  <si>
    <t>OSS</t>
  </si>
  <si>
    <t>tvorba rezerv</t>
  </si>
  <si>
    <r>
      <t>kapitola 02 Životní prostředí
0241 Odbor správy veřejného prostranství</t>
    </r>
    <r>
      <rPr>
        <sz val="10"/>
        <color indexed="8"/>
        <rFont val="Times New Roman"/>
        <family val="1"/>
      </rPr>
      <t xml:space="preserve">                              </t>
    </r>
  </si>
  <si>
    <t>§ 3421
Využití volného času a mládeže</t>
  </si>
  <si>
    <t>§ 1014 Ozdrav. hosp. zvířat, atd.</t>
  </si>
  <si>
    <t>§ 3723 Sběr  a svoz ostat. odpadů</t>
  </si>
  <si>
    <t>§ 3741 Ochrana druhů a stanovišť</t>
  </si>
  <si>
    <t>§ 3749 Ostat.činn. k ochraně přír. a krajiny</t>
  </si>
  <si>
    <t>§ 3769 Ostat. Správa v ochraně ŽP</t>
  </si>
  <si>
    <t>5166 - Konzult., poraden. a práv.sl.</t>
  </si>
  <si>
    <t>5222 - Neinv. transf. o.s.</t>
  </si>
  <si>
    <t>5229 - Ostat. neinv. transf. nezisk.o -granty</t>
  </si>
  <si>
    <t>§ 3113 Základní školy</t>
  </si>
  <si>
    <t>§ 4349
Ostatní soc. péče</t>
  </si>
  <si>
    <t>0150</t>
  </si>
  <si>
    <t>odbor servisních služeb EU</t>
  </si>
  <si>
    <t>kapitola 09 Zastupitelstva obcí a místní správa 
0912 Vnitřní správa</t>
  </si>
  <si>
    <t>5132 - Ochranné pomůcky</t>
  </si>
  <si>
    <t>5134 - Prádlo, oděv a obuv</t>
  </si>
  <si>
    <t>5156 - Pohonné hmoty a maziva</t>
  </si>
  <si>
    <t>5362 - Platby daní a poplatků st. rozpočtu</t>
  </si>
  <si>
    <t>6127- Umělecká díla</t>
  </si>
  <si>
    <t>kapitola 09 Zastupitelstva obcí a místní správa 
0924 Informatika</t>
  </si>
  <si>
    <t xml:space="preserve">5137 - Drobný hmotný dlouhodobý majetek </t>
  </si>
  <si>
    <t>0</t>
  </si>
  <si>
    <t>5229 - Granty</t>
  </si>
  <si>
    <t xml:space="preserve">kapitola 09 Zastupitelstva obcí a místní správa   
0926  Kancelář tajemníka                                   </t>
  </si>
  <si>
    <t>5492 - Peněžní dary obyvatelstvu</t>
  </si>
  <si>
    <t>kapitola 09 Zastupitelstva obcí a místní správa  
0937 Zastupitelstva obcí</t>
  </si>
  <si>
    <t>5173 - cestovné</t>
  </si>
  <si>
    <t xml:space="preserve">Projekt E-Government OPP Praha Konkurenceschopnost </t>
  </si>
  <si>
    <t>Název položky</t>
  </si>
  <si>
    <t>Skut. 2010</t>
  </si>
  <si>
    <t>Skut. 2011</t>
  </si>
  <si>
    <t>RV 2015</t>
  </si>
  <si>
    <t>RV 2016</t>
  </si>
  <si>
    <t>RV 2017</t>
  </si>
  <si>
    <t>Daňové příjmy - třída 1</t>
  </si>
  <si>
    <t>Nedaňové příjmy - třída 2</t>
  </si>
  <si>
    <t>Kapitálové příjmy  - třída 3</t>
  </si>
  <si>
    <t>Přijaté dotace (po konsolidaci) -třída 4</t>
  </si>
  <si>
    <t xml:space="preserve">Příjmy celkem </t>
  </si>
  <si>
    <t xml:space="preserve">Provozní výdaje (po konsolidaci) - třída 5 </t>
  </si>
  <si>
    <t>Kapitálové výdaje - třída 6</t>
  </si>
  <si>
    <t xml:space="preserve">Výdaje celkem </t>
  </si>
  <si>
    <t>Výsledek hospodaření ( - schodek, + přebytek)</t>
  </si>
  <si>
    <t>Dlouhodobé přijaté půjčené prostředky celkem</t>
  </si>
  <si>
    <t>Úhrazení splátky dlouhodobých přijatých půjčených prostředků celkem</t>
  </si>
  <si>
    <t xml:space="preserve">Vytvořená rezerva na dluhovou službu celkem  </t>
  </si>
  <si>
    <t xml:space="preserve">kapitola 09 Zastupitelstva obcí a místní správa
0938 e - Government
</t>
  </si>
  <si>
    <t>6119 - Ostatní nákup dlouhodobého nehmotného majektu</t>
  </si>
  <si>
    <t>6125 - Výpočetní technika</t>
  </si>
  <si>
    <t>5139 Nákup materiálu</t>
  </si>
  <si>
    <t>5213 - Neinvestiční transfery p.o.</t>
  </si>
  <si>
    <t>5167 - Služby školení a vzděl.</t>
  </si>
  <si>
    <r>
      <t>kapitola 09 Činnost místní správy a zastupitelstva obcí 
0926 Odbor kancelář tajemníka - Sociální fond</t>
    </r>
    <r>
      <rPr>
        <sz val="10"/>
        <rFont val="Times New Roman CE"/>
        <family val="1"/>
      </rPr>
      <t xml:space="preserve">                                   </t>
    </r>
  </si>
  <si>
    <t>Kapitola</t>
  </si>
  <si>
    <t>Akce</t>
  </si>
  <si>
    <t>Částka v tis. Kč</t>
  </si>
  <si>
    <t>Částka</t>
  </si>
  <si>
    <t>OŠKS</t>
  </si>
  <si>
    <t>FZŠ a MŠ Barrandov II.</t>
  </si>
  <si>
    <t>ZŠ a MŠ Kořenského</t>
  </si>
  <si>
    <t>C e l k e m</t>
  </si>
  <si>
    <t>Tabulka č. 5
v tis.Kč</t>
  </si>
  <si>
    <t>Tabulka č. 7
v tis. Kč</t>
  </si>
  <si>
    <t>Tabulka č. 1
v tis. Kč</t>
  </si>
  <si>
    <t>Tabulka č. 2
v tis. Kč</t>
  </si>
  <si>
    <t xml:space="preserve">Vlastní příjmy </t>
  </si>
  <si>
    <t xml:space="preserve">                   z toho: půjčky (úvěry)</t>
  </si>
  <si>
    <t xml:space="preserve">                            ostatní dlouhod.fin. závazky</t>
  </si>
  <si>
    <t xml:space="preserve">                             ostatní dlouhod.fin. prostředky</t>
  </si>
  <si>
    <t>Tabulka č. 8
v tis. Kč</t>
  </si>
  <si>
    <t>Tabulka č. 27
v tis.Kč</t>
  </si>
  <si>
    <t>Tabulka č. 28
v tis.Kč</t>
  </si>
  <si>
    <t>Tabulka č. 29
v tis.Kč</t>
  </si>
  <si>
    <t>§ 3513
Lékařská služba první pomoci</t>
  </si>
  <si>
    <t>Zůstatek ZBÚ (zapojené prostředky do rozpočtu)</t>
  </si>
  <si>
    <t>01
územní rozvoj a rozvoj bydlení</t>
  </si>
  <si>
    <t>06
kultura</t>
  </si>
  <si>
    <t>08
bytové hospodářství</t>
  </si>
  <si>
    <t>0608</t>
  </si>
  <si>
    <t>odbor občansko správní</t>
  </si>
  <si>
    <t xml:space="preserve">§4351
Osobní asistence, pečovateská služba a podpora samostatného bydlení
</t>
  </si>
  <si>
    <t>§ 2219               ostatní záležitosti pozemních komunikací</t>
  </si>
  <si>
    <t xml:space="preserve">                             ROZPOČTOVÝ VÝHLED</t>
  </si>
  <si>
    <t xml:space="preserve">odbor majetku </t>
  </si>
  <si>
    <t>0351</t>
  </si>
  <si>
    <t>odbor investic</t>
  </si>
  <si>
    <t>kapitola 02 Městská zeleň 
0251 Investice městská zeleň</t>
  </si>
  <si>
    <t>0251</t>
  </si>
  <si>
    <t>kapitola 03 Doprava 
0351 Investice doprava</t>
  </si>
  <si>
    <r>
      <t>kapitola 08 Bytové hospodářství   
0853 Správa majetku</t>
    </r>
    <r>
      <rPr>
        <sz val="10"/>
        <rFont val="Times New Roman CE"/>
        <family val="1"/>
      </rPr>
      <t xml:space="preserve">     </t>
    </r>
  </si>
  <si>
    <r>
      <t>kapitola 08 Bytové hospodářství   
0851 Investice</t>
    </r>
    <r>
      <rPr>
        <sz val="10"/>
        <rFont val="Times New Roman CE"/>
        <family val="1"/>
      </rPr>
      <t xml:space="preserve">     </t>
    </r>
  </si>
  <si>
    <t>0851</t>
  </si>
  <si>
    <t>0853</t>
  </si>
  <si>
    <t>0451</t>
  </si>
  <si>
    <t>odbor  investic</t>
  </si>
  <si>
    <t>0551</t>
  </si>
  <si>
    <t xml:space="preserve">kapitola 05 Sociální věci 
0551 Investice  </t>
  </si>
  <si>
    <t>Tabulka č. 12
v tis. Kč</t>
  </si>
  <si>
    <t>Tabulka č. 13
v tis.Kč</t>
  </si>
  <si>
    <t>Tabulka č. 24
v tis.Kč</t>
  </si>
  <si>
    <t>0651</t>
  </si>
  <si>
    <t>OMA</t>
  </si>
  <si>
    <t>OOS</t>
  </si>
  <si>
    <t>OIN</t>
  </si>
  <si>
    <r>
      <t>kapitola 04 Školství  
0451 Odbor  investic</t>
    </r>
    <r>
      <rPr>
        <sz val="10"/>
        <rFont val="Times New Roman CE"/>
        <family val="1"/>
      </rPr>
      <t xml:space="preserve">   </t>
    </r>
  </si>
  <si>
    <t xml:space="preserve">kapitola 06  Kultura
0608 Odbor občanskosprávní                          </t>
  </si>
  <si>
    <t>kapitola 06 Kultura 
0651  Odbor  invenstic</t>
  </si>
  <si>
    <t>Tabulka č. 22
v tis.Kč</t>
  </si>
  <si>
    <t xml:space="preserve">Celkem </t>
  </si>
  <si>
    <t>Pozn.: akce jsou zapracovány do návrhu rozpočtu u příslušných podkapitol rozpočtu.</t>
  </si>
  <si>
    <t>odbor</t>
  </si>
  <si>
    <t>akce investiční</t>
  </si>
  <si>
    <t>částka
v tis.Kč</t>
  </si>
  <si>
    <t xml:space="preserve">                                 PŘEVODY Z FONDU REZERV A ROZVOJE 
                 NA INVESTICE</t>
  </si>
  <si>
    <t>;</t>
  </si>
  <si>
    <t>FZŠ  a MŠ Barrandov II.</t>
  </si>
  <si>
    <t>RV 2018</t>
  </si>
  <si>
    <t xml:space="preserve">                                 ZÁSOBNÍK AKCÍ</t>
  </si>
  <si>
    <t>Skut. 2012</t>
  </si>
  <si>
    <t>§ 2144
Ostatní služby</t>
  </si>
  <si>
    <t>OPP</t>
  </si>
  <si>
    <r>
      <t>kapitola 06 Kultura 
0601 Odbor propagace a protokolu</t>
    </r>
    <r>
      <rPr>
        <sz val="10"/>
        <rFont val="Times New Roman CE"/>
        <family val="1"/>
      </rPr>
      <t xml:space="preserve">                                     </t>
    </r>
  </si>
  <si>
    <t>odbor propagace a protokolu</t>
  </si>
  <si>
    <t>0601</t>
  </si>
  <si>
    <t>0102</t>
  </si>
  <si>
    <t>0802</t>
  </si>
  <si>
    <t>ZOJ veřejné zakázky</t>
  </si>
  <si>
    <t>0903</t>
  </si>
  <si>
    <t>0637</t>
  </si>
  <si>
    <r>
      <t xml:space="preserve">kapitola 09 Místní správa
0904 - Odbor interního auditu a kontroly    </t>
    </r>
    <r>
      <rPr>
        <sz val="10"/>
        <rFont val="Times New Roman CE"/>
        <family val="1"/>
      </rPr>
      <t xml:space="preserve">                   </t>
    </r>
  </si>
  <si>
    <t>kapitola 09 Činnost místní správy a zastupitelstva obcí
0903 ZOJ veřejných zakázek</t>
  </si>
  <si>
    <t>0904</t>
  </si>
  <si>
    <t>odbor interního auditu a kontroly</t>
  </si>
  <si>
    <r>
      <t>kapitola 06 Kultura 
0637 Kancelář starosty</t>
    </r>
    <r>
      <rPr>
        <sz val="10"/>
        <rFont val="Times New Roman CE"/>
        <family val="1"/>
      </rPr>
      <t xml:space="preserve">                              </t>
    </r>
  </si>
  <si>
    <t>Tabulka č. 4
v tis.Kč</t>
  </si>
  <si>
    <t>Tabulka č. 23
v tis.Kč</t>
  </si>
  <si>
    <t>09
místní správa a zastupitelstva obcí</t>
  </si>
  <si>
    <t>OOA</t>
  </si>
  <si>
    <t>odbor obchodních aktivit</t>
  </si>
  <si>
    <r>
      <t xml:space="preserve">kapitola 08 Bytové hospodářství
0802  Odbor obchodních aktivit  </t>
    </r>
    <r>
      <rPr>
        <sz val="10"/>
        <rFont val="Times New Roman"/>
        <family val="1"/>
      </rPr>
      <t xml:space="preserve">
</t>
    </r>
  </si>
  <si>
    <t xml:space="preserve">                           ROZPOČET NA ROK 2014</t>
  </si>
  <si>
    <t>Schválený rozpočet 2013</t>
  </si>
  <si>
    <t>Rozpočet 2014</t>
  </si>
  <si>
    <t xml:space="preserve">                        ROZPOČET NA ROK 2014</t>
  </si>
  <si>
    <t xml:space="preserve">                    INVESTIČNÍ VÝDAJE ROKU 2014 - CELKEM</t>
  </si>
  <si>
    <t xml:space="preserve">                           ODPISY DLOUHODOBÉHO MAJETKU PŘÍSPĚVKOVÝCH 
                             ORGANIZACÍ MČ PRAHA 5 NA ROK  2014</t>
  </si>
  <si>
    <t>RV 2019</t>
  </si>
  <si>
    <t>0401</t>
  </si>
  <si>
    <t>0438</t>
  </si>
  <si>
    <t>0808</t>
  </si>
  <si>
    <t>ZOJ kancelář architekta</t>
  </si>
  <si>
    <t xml:space="preserve">            FINANČNÍ PLÁN OSTATNÍ ZDAŇOVANÉ ČINNOSTI NA ROK 2014</t>
  </si>
  <si>
    <t>kapitola 08 Zastupitelstva obcí a místní správa  
0808Zastupitelstva obcí</t>
  </si>
  <si>
    <t>§ 3612
Nákup ostatních služeb</t>
  </si>
  <si>
    <t>6121 - Budovy haly a stavby</t>
  </si>
  <si>
    <t xml:space="preserve">5192 - Příspěvky a náhrady </t>
  </si>
  <si>
    <t>§ 3419
Ostatní tělovýchovní činnost</t>
  </si>
  <si>
    <t>5222 - Neinvestiční transfery  o.s.</t>
  </si>
  <si>
    <t>§ 6117     Volby do EP</t>
  </si>
  <si>
    <t>§ 6115       Volby do zast.územ. samosp.celků</t>
  </si>
  <si>
    <t xml:space="preserve">                            ROZPOČET NA ROK 2014 - VÝDAJE PO KAPITOLÁCH </t>
  </si>
  <si>
    <r>
      <t>kapitola 04 Školství
0401 Odbor propagace a protokolu</t>
    </r>
    <r>
      <rPr>
        <sz val="10"/>
        <rFont val="Times New Roman CE"/>
        <family val="1"/>
      </rPr>
      <t xml:space="preserve">                                      </t>
    </r>
  </si>
  <si>
    <t xml:space="preserve">                                ROZPOČET NA ROK 2014 - VÝDAJE PO KAPITOLÁCH </t>
  </si>
  <si>
    <t xml:space="preserve">                              ROZPOČET NA ROK 2014 - VÝDAJE PO KAPITOLÁCH</t>
  </si>
  <si>
    <t xml:space="preserve">                               ROZPOČET NA ROK 2014 - VÝDAJE PO KAPITOLÁCH </t>
  </si>
  <si>
    <t xml:space="preserve">ROZPOČET NA ROK 2014 - VÝDAJE PO KAPITOLÁCH </t>
  </si>
  <si>
    <t>ROZPOČET NA ROK 2014 - VÝDAJE PO KAPITOLÁCH</t>
  </si>
  <si>
    <t xml:space="preserve">                ROZPOČET NA ROK 2014 - VÝDAJE PO KAPITOLÁCH</t>
  </si>
  <si>
    <t xml:space="preserve">                                      ROZPOČET NA ROK 2014 - VÝDAJE PO KAPITOLÁCH                                          </t>
  </si>
  <si>
    <t xml:space="preserve">                     ROZPOČET NA ROK 2014 - VÝDAJE PO KAPITOLÁCH</t>
  </si>
  <si>
    <t xml:space="preserve">                              ROZPOČET NA ROK 2014 - VÝDAJE PO KAPITOLÁCH </t>
  </si>
  <si>
    <t xml:space="preserve">              ROZPOČET NA ROK 2014 - VÝDAJE PO KAPITOLÁCH </t>
  </si>
  <si>
    <t xml:space="preserve">                       ROZPOČET NA ROK 2014 - VÝDAJE PO KAPITOLÁCH</t>
  </si>
  <si>
    <t xml:space="preserve">                                   ROZPOČET NA ROK 2014 - VÝDAJE PO KAPITOLÁCH</t>
  </si>
  <si>
    <t>Tabulka č. 21
         v tis.Kč</t>
  </si>
  <si>
    <t>Nedočerpané prostředky z VHP</t>
  </si>
  <si>
    <t xml:space="preserve">odbor školství, kultury </t>
  </si>
  <si>
    <t>Revitalizace pěších zón a parků na Barrandově</t>
  </si>
  <si>
    <t>Rekonstrukce sportoviště Aréna par.č. KN 555 a 554, k.ú. Smíchov a DH Vejražkova parc.č. KN 1856/1, k. ú. Košíře</t>
  </si>
  <si>
    <t xml:space="preserve">Rekonstrukce dětského hřiště v parku Santoška na pozemku parc.č. 2084/1, k.ú. Smíchov </t>
  </si>
  <si>
    <t>Lanové centrum Tichnova</t>
  </si>
  <si>
    <t>ZŠ a MŠ Praha 5 - Hlubočepy, Chaplinovo náměstí 615/1 - rekonstrukce sportovního areálu</t>
  </si>
  <si>
    <t>ZŠ Podbělohorská 720/26, Praha 5 - Smíchov, zateplení půdy hlavní budovy a zateplení učebnového pavilonu</t>
  </si>
  <si>
    <t>MŠ Podbělohorská 2185/1, Praha 5 - Košíře - odvlhčení objektu a provedení zateplovacího systému</t>
  </si>
  <si>
    <t>ZŠ a MŠ Grafická 1030/13, Praha 5 - Smíchov, výměna oken a zateplení dvorní fasády</t>
  </si>
  <si>
    <t>ZŠ a MŠ Grafická , objekt MŠ Holečkova 688/38, Praha 5 - Smíchov - výměna střešní krytiny, zateplení půdy a úpravy fasády (PD)</t>
  </si>
  <si>
    <t>ZŠ a MŠ Kořenského, objekt MŠ nám.14.října 2994/9a, Praha 5 - Smíchov - výměna oken a úprava obvodového pláště (PD)</t>
  </si>
  <si>
    <t>ZŠ Nepomucká, objekt Beníškové 1258/1, Praha 5 - Košíře - rekonstrukce hospodářského pavilonu vč. technologie kuchyně a instalace plynové kotelny</t>
  </si>
  <si>
    <t xml:space="preserve">MŠ Nad Palatou, objekt Pod Lipkami 3185/5, Praha 5 - Smíchov - rekonstrukce a rozšíření kuchyně  </t>
  </si>
  <si>
    <t>ZŠ a MŠ Tyršova, objekt ZŠ 430/1, Praha 5 - Jinonice - rekonstrukce tělocvičny</t>
  </si>
  <si>
    <t>MŠ DUHA, Praha 5 - Košíře, Trojdílná 18/1117 - dokončení rekonstrukce kuchyně II. etapa</t>
  </si>
  <si>
    <t>ZŠ Nepomucká 1/139, Praha 5 - Košíře -  rozšíření kapacity ZŠ + MŠ</t>
  </si>
  <si>
    <t>Hlubočepská 281/31a, Praha 5 - Hlubočepy, vybudování třídy MŠ</t>
  </si>
  <si>
    <t>Pod Žvahovem 463, Praha 5 – stavební úpravy nutné k odstranění závad objektu</t>
  </si>
  <si>
    <t xml:space="preserve">MŠ Kurandové 669, Praha 5 - Hlubočepy, zateplení </t>
  </si>
  <si>
    <t>ZŠ Nepomucká 1/139, Praha 5 - Košíře, zateplení</t>
  </si>
  <si>
    <t>ZŠ a MŠ Tyršova, objekt ZŠ 430/1, Praha 5 - Jinonice, zateplení</t>
  </si>
  <si>
    <t>MŠ "U Krtečka", Kudrnova 235, Praha 5 - Motol, zateplení</t>
  </si>
  <si>
    <t>MŠ Peškova 963, Praha 5 - Hlubočepy, zateplení</t>
  </si>
  <si>
    <t>Snížení energetické náročnosti ZŠ Chaplinovo náměstí</t>
  </si>
  <si>
    <t>Snížení energetické náročnosti ZŠ V Remízku</t>
  </si>
  <si>
    <t>Sportovní centrum Barrandov - modernizace M+R</t>
  </si>
  <si>
    <t>Zdravotnické zařízení Kartouzská,  Kartouzská 204/6, Praha 5 - Smíchov - vybudování samostatných kotelen v budovách A, B a D</t>
  </si>
  <si>
    <t>Staropramenná 547/9, Praha 5- Smíchov, montáž podružných vodoměrů</t>
  </si>
  <si>
    <t>Lidická 797/18, Praha 5 - Smíchov, montáž podružných vodoměrů</t>
  </si>
  <si>
    <t>Plzeňská 442/209, 211 a Nepomucká 442/2, Praha 5 - Košíře, zateplení fasád</t>
  </si>
  <si>
    <t>Plzeňská 2076/174, Praha 5 - Košíře, zateplení domu a rekonstrukce střechy</t>
  </si>
  <si>
    <t>Výdaje na rekonstrukce uvolněných bytů v bytových domech ve správě MČ Praha 5</t>
  </si>
  <si>
    <t>Křížová 264/43, Praha 5 - Smíchov, montáž nového osobního výtahu</t>
  </si>
  <si>
    <t>NP - VŠMIE, Vltavská 584/14, Praha 5 - Smíchov - rekonstrukce sklepních prostor na studentský klub</t>
  </si>
  <si>
    <t>NP - Ženské domovy Ostrovského 2000/3, Praha 5 - Smíchov, regulace topného systému vč. TRV</t>
  </si>
  <si>
    <t>Interiérové prvky</t>
  </si>
  <si>
    <t>Kopírovací techniky a multifunkční zařízení</t>
  </si>
  <si>
    <t>Obnova autoparku</t>
  </si>
  <si>
    <t xml:space="preserve">Programové vybavení </t>
  </si>
  <si>
    <t>Pořízení docházkového systému</t>
  </si>
  <si>
    <t>Vypracování předprojekčních průzkumů (geologické dendrologické, geodetická zaměření), plánů a studií na plánované a prováděné investiční akce</t>
  </si>
  <si>
    <t>Vypracování projektových dokumentací v rámci spravovaných ploch</t>
  </si>
  <si>
    <t>Revitalizace motolské skládky ve smyslu vybudování celoročního, sportovního, rekreačního a volnočasového areálu v k.ú. Motol</t>
  </si>
  <si>
    <t xml:space="preserve">Investiční akce malého rozsahu (do 500 tis.Kč), které se realizují během roku na základě aktuální potřeby (např. oplocení, DH, sportoviště, WC apod.) </t>
  </si>
  <si>
    <t>Nákup městského mobiliáře nad 40 tis.Kč</t>
  </si>
  <si>
    <t>Nákup investičních herních prvků (herná prvky od hodnoty 40 tis.Kč vč. DPH a montáže) na stávající i nově budovaná dětská hřiště i pro vybavení zcela nových hřišť.</t>
  </si>
  <si>
    <t>ZŠ a MŠ Praha 5 - Smíchov, Grafická 1060/13 - generální oprava kotelny (realizace)</t>
  </si>
  <si>
    <t>ZŠ a MŠ Praha 5 - Smíchov, U Santošky 1007/1 - úprava vzduchotechniky pro kuchyň</t>
  </si>
  <si>
    <t>ZŠ a MŠ Praha 5 - Jinonice, Tyršova škola - dílčí oprava střechy včetně instalace pojistné folie (realizace)</t>
  </si>
  <si>
    <t>ZŠ Praha 5 - Košíře, Weberova 1090 - výměna vzduchotechniky pro bazén ( PM-LUFT) - realizace</t>
  </si>
  <si>
    <t>MŠ Praha 5 - Smíchov, Nad Palatou 613 - oprava oplocení (realizace)</t>
  </si>
  <si>
    <t>MŠ Praha 5 - Košíře, Peroutkova 1004 - oprava areálovývh komunikací (realizace)</t>
  </si>
  <si>
    <t>MŠ Praha 5 - Smíchov, Podbělohorská 2185 - úprava rozvodů topné vody pro VZP (realizace)</t>
  </si>
  <si>
    <t>ZŠ a MŠ Praha 5 - Smíchov, Kořenského 10, objekt  MŠ nám. 14. října 9a/2994 - výměna oken (realizace)</t>
  </si>
  <si>
    <t>Projekt adaptabilita ZŠ Waldorfská</t>
  </si>
  <si>
    <t>OSP</t>
  </si>
  <si>
    <t>0409</t>
  </si>
  <si>
    <t>kapitola 04 Školství a sport
0409 Rezerva</t>
  </si>
  <si>
    <t>§ 3419
Ostatní tělovýchovná činnost</t>
  </si>
  <si>
    <t xml:space="preserve">               FINANČNÍ PLÁN ZDAŇOVANÉ ČINNOSTI NA ROK 2014</t>
  </si>
  <si>
    <t>Tabulka č. 6 
 v tis. Kč</t>
  </si>
  <si>
    <t>Středisko</t>
  </si>
  <si>
    <t>Centra 
středisko Machatého</t>
  </si>
  <si>
    <t>Centra 
středisko správa bytů a NP v SVJ</t>
  </si>
  <si>
    <t>Centra 
středisko J. Plachty</t>
  </si>
  <si>
    <t>Centra 
středisko Staropramenná</t>
  </si>
  <si>
    <t>Poliklinika Kartouzská</t>
  </si>
  <si>
    <t>Poliklinika Barrandov</t>
  </si>
  <si>
    <t>Ostatní zdaňovaná činnost</t>
  </si>
  <si>
    <t>Ostatní zdaňovaná činnost 
středisko Elišky Peškové</t>
  </si>
  <si>
    <t>Centra 
středisko nebytové prostory</t>
  </si>
  <si>
    <t>Sportovní centrum Barrandov</t>
  </si>
  <si>
    <t>Areál Klikatá</t>
  </si>
  <si>
    <t>prodej majetku - privatizace</t>
  </si>
  <si>
    <t>prodej majetku - statut</t>
  </si>
  <si>
    <t>Daň z příjmu   (19 %)</t>
  </si>
  <si>
    <t>Hospodářký výsledek po zdanění</t>
  </si>
  <si>
    <t>0741</t>
  </si>
  <si>
    <t xml:space="preserve">kapitola 07  
0741 Životní prostředí </t>
  </si>
  <si>
    <t>§ 5299
Ostatní záležitosti civilní připravenosti na kriz. stavy</t>
  </si>
  <si>
    <t>6121 Budovy , haly a stavby</t>
  </si>
  <si>
    <t>§ 3719</t>
  </si>
  <si>
    <t>Oprava opěrné zdi v parku Klamovka</t>
  </si>
  <si>
    <t>výdaje související s Dohodou o narovnání mezi MČ P5 a stavebníky</t>
  </si>
  <si>
    <t>ZŠ Weberova, odkoupení pozemku par.č.1975/1 k.ú.Košíře</t>
  </si>
  <si>
    <t xml:space="preserve">E - Goverment elektronizace úřadu </t>
  </si>
  <si>
    <t>Realizace kompletní rekonstrukce Dětského ostrova po povodni</t>
  </si>
  <si>
    <t xml:space="preserve">Úpravy školních zahrad a doplnění herních prvků </t>
  </si>
  <si>
    <r>
      <t xml:space="preserve">Revitalizace pěších zón a parků na Barrandově </t>
    </r>
    <r>
      <rPr>
        <i/>
        <sz val="11"/>
        <rFont val="Times New Roman"/>
        <family val="1"/>
      </rPr>
      <t>(převod z r. 2013)</t>
    </r>
  </si>
  <si>
    <r>
      <t xml:space="preserve">Kompletní rekonstrukce Dětského ostrova po povodni v roce 2013 </t>
    </r>
    <r>
      <rPr>
        <i/>
        <sz val="11"/>
        <rFont val="Times New Roman"/>
        <family val="1"/>
      </rPr>
      <t>(převod akce z r. 2013)</t>
    </r>
  </si>
  <si>
    <r>
      <t xml:space="preserve">Pod Žvahovem 463, Praha 5 – stavební úpravy nutné k odstranění závad objektu </t>
    </r>
    <r>
      <rPr>
        <i/>
        <sz val="11"/>
        <rFont val="Times New Roman"/>
        <family val="1"/>
      </rPr>
      <t>(převod z roku 2013)</t>
    </r>
  </si>
  <si>
    <t>Investiční  výdaje - převod z roku 2013 do rozpočtu roku 2014</t>
  </si>
  <si>
    <t>Očekávaná skuteč. 2014</t>
  </si>
  <si>
    <t xml:space="preserve">kapitola 02 - Městská zeleň a ochrana životního prostředí </t>
  </si>
  <si>
    <t>OIN, OSP</t>
  </si>
  <si>
    <t>OIN, OBP</t>
  </si>
  <si>
    <t>OVS,OSS</t>
  </si>
  <si>
    <t>kapitola 07 - Bezpečnost a veřejný pořádek</t>
  </si>
  <si>
    <t xml:space="preserve">OIN </t>
  </si>
  <si>
    <t xml:space="preserve">ZŠ a MŠ Tyršova - rekonstrukce, objekt ZŠ 430/1 -rekonstrukce tělocvičny </t>
  </si>
  <si>
    <t>Snížení energetické náročnosti FZŠ a MŠ Barrandov II, V Remízku</t>
  </si>
  <si>
    <t xml:space="preserve">MŠ Nad Palatou, objekt Pod Lipkami 3185/5, Praha 5 Smíchov, rekonstrukce a rozšíření kuchyně </t>
  </si>
  <si>
    <t>Tabulka č. 10
v tis.Kč</t>
  </si>
  <si>
    <r>
      <t>kapitola 01 Územní rozhodování 
0102 Odbor obchodních aktivit</t>
    </r>
    <r>
      <rPr>
        <sz val="10"/>
        <rFont val="Times New Roman CE"/>
        <family val="1"/>
      </rPr>
      <t xml:space="preserve">                        </t>
    </r>
  </si>
  <si>
    <t>§ 3611 
Podpora individuální  bytové výstavby</t>
  </si>
  <si>
    <t>§ 3699 
Ostatní záležitosti bydlení, komunálních služeb</t>
  </si>
  <si>
    <t>6121 - Podílové domy</t>
  </si>
  <si>
    <t>6130 - Pozemky</t>
  </si>
  <si>
    <t xml:space="preserve">kapitola 01
0143 Odbor bytů a privatizace                                 </t>
  </si>
  <si>
    <t>§3611 Podpora Individuální bytové výstavby</t>
  </si>
  <si>
    <t>5169- Nákup služeb</t>
  </si>
  <si>
    <r>
      <t>kapitola 01  Územní rozhodování
0150 - ZOJ Kancelář architekta</t>
    </r>
    <r>
      <rPr>
        <sz val="10"/>
        <rFont val="Times New Roman CE"/>
        <family val="1"/>
      </rPr>
      <t xml:space="preserve">                               </t>
    </r>
  </si>
  <si>
    <t>Tabulka č. 11
v tis.Kč</t>
  </si>
  <si>
    <t xml:space="preserve">                                                                 ROZPOČET NA ROK 2014 - VÝDAJE PO KAPITOLÁCH                                                     </t>
  </si>
  <si>
    <t>§ 6117             Volby do EP</t>
  </si>
  <si>
    <t>Nedočerpané prostředky z daru od nadace ČEZ</t>
  </si>
  <si>
    <t>§ 2223
Bezpečnost sil. provozu</t>
  </si>
  <si>
    <t>6122 - Stroje, přístroje, zařízení</t>
  </si>
  <si>
    <t>Osvětlení přechodu v ulici Svornosti</t>
  </si>
  <si>
    <t>Podkapitola</t>
  </si>
  <si>
    <t>Finanční prostředky na technické zhodnocení nebytových prostor v návaznosti na výsledcích soudních sporů či ukončení nájmu nebytových prostor, ve kterých bylo provedeno technické zhodnocení, které nebylo řešeno formou zápočtu oproti nájemnému.</t>
  </si>
  <si>
    <t>§ 6115 
Volby do zast. územ.
samosp. celků</t>
  </si>
  <si>
    <t>§ 6117
 Volby do EP</t>
  </si>
  <si>
    <t>Tabulka č. 30
v tis.Kč</t>
  </si>
  <si>
    <t>Nerozdělený výsledek hospodaření min. let</t>
  </si>
  <si>
    <t xml:space="preserve">MŠ Kurandové 669, Praha 5 -Hlubočepy, zateplení </t>
  </si>
  <si>
    <t>901626,1</t>
  </si>
  <si>
    <t xml:space="preserve">                      ROZPOČET NA ROK 2014 - VÝDAJE PO KAPITOLÁCH </t>
  </si>
  <si>
    <t>Pozn. 
U akce ZŠ a MŠ Chaplinovo nám., 615/1 - rekonstrukce sportovního areálu - zbývající částka hrazena ze zdaňované  činnosti ve výši 16.140 tis.Kč.   
U akce Snížení energeické náročnosti FZŠ a MŠ Barrandov II, V Remízku -  zbývající částka hrazena ze zdaňované  činnosti ve výši 15.000 tis.Kč.</t>
  </si>
  <si>
    <t xml:space="preserve">Zkulturnění veřejného prostranství zejména v lokalitě Lihovar </t>
  </si>
  <si>
    <t xml:space="preserve">Zdravotnické zařízení Kartouzská,  Kartouzská 204/6, Praha 5 - Smíchov, výměna oken v budově D </t>
  </si>
  <si>
    <t>Zdravotnické zařízení Kartouzská,  Kartouzská 204/6, Praha 5 - Smíchov,  rekonstrukce společných prostor  budovy A - PD včt. VZT a rekonstrukce 2. poloviny přízemí</t>
  </si>
  <si>
    <t>Nádražní 42/82, Praha 5 - Smíchov odvlhčení nebytových prostor v 1. PP</t>
  </si>
  <si>
    <t xml:space="preserve">MŠ Nad Palatou, objekt Pod Lipkami 3185/5, Praha 5 - Smíchov, zateplení fasády hospodářského pavilonu, výměna zbylých oken </t>
  </si>
  <si>
    <t>Výdaje na rekonstrukce uvolněných bytů v objektu DPS, Zubatého 330/10 a montáž podružných vodoměrů</t>
  </si>
  <si>
    <t>Výdaje související s Dohodou o narovnání MČ a stavebníky půdních vestaveb v domech určených k privatizaci, kteří chtějí bytovou jednotku vrátit MČ.</t>
  </si>
  <si>
    <t>kap. 08 - Bytové hospodářství a nebytové hospodářství</t>
  </si>
  <si>
    <t>kapitola 03 - Doprava</t>
  </si>
  <si>
    <t>Rezerva na vestavbu tříd MŠ</t>
  </si>
  <si>
    <t>Výdaje na průzkumy, studie a projekty</t>
  </si>
  <si>
    <t>Výdaje na průzkumy, studie a projekty - bytové hospodářství</t>
  </si>
  <si>
    <t>Výdaje na průzkumy, studie a projekty - nebytové hospodářství</t>
  </si>
  <si>
    <t xml:space="preserve">Rezerva na vestavbu tříd MŠ </t>
  </si>
  <si>
    <t>Výdaje na rekonstrukce uvolněných bytů v objektu DPS, Zubatého 330/10 + montáž podružných vodoměrů</t>
  </si>
  <si>
    <t>Agility hřiště (psí  hřiště) v parku Mrázovka</t>
  </si>
  <si>
    <t>odstranění kaveren pod Arbesovým náměstím kudy vede Motolský potok</t>
  </si>
  <si>
    <t>Skut. k 30.11.2013</t>
  </si>
  <si>
    <t>Rekonstrukce sportoviště ul. Bochovská</t>
  </si>
  <si>
    <t>Úprava hřiště sport. areálu FZŠ V Remízku 7/919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</si>
</sst>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[Red]\-0.00\ "/>
    <numFmt numFmtId="173" formatCode="0_ ;[Red]\-0\ "/>
    <numFmt numFmtId="174" formatCode="#,##0.0_ ;[Red]\-#,##0.0\ "/>
    <numFmt numFmtId="175" formatCode="#,##0.0;[Red]#,##0.0"/>
    <numFmt numFmtId="176" formatCode="0.0"/>
    <numFmt numFmtId="177" formatCode="#,##0.0"/>
    <numFmt numFmtId="178" formatCode="0.0_ ;[Red]\-0.0\ "/>
    <numFmt numFmtId="179" formatCode="0.000_ ;[Red]\-0.000\ "/>
    <numFmt numFmtId="180" formatCode="#,##0.0_);\(#,##0.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\ &quot;Kč&quot;"/>
    <numFmt numFmtId="185" formatCode="0.0%"/>
    <numFmt numFmtId="186" formatCode="[$€-2]\ #\ ##,000_);[Red]\([$€-2]\ #\ ##,000\)"/>
    <numFmt numFmtId="187" formatCode="#,##0.000"/>
    <numFmt numFmtId="188" formatCode="[$-405]d\.\ mmmm\ yyyy"/>
    <numFmt numFmtId="189" formatCode="000\ 00"/>
    <numFmt numFmtId="190" formatCode="_-* #,##0.0\ _K_č_-;\-* #,##0.0\ _K_č_-;_-* &quot;-&quot;??\ _K_č_-;_-@_-"/>
    <numFmt numFmtId="191" formatCode="_-* #,##0.0\ _K_č_-;\-* #,##0.0\ _K_č_-;_-* &quot;-&quot;?\ _K_č_-;_-@_-"/>
    <numFmt numFmtId="192" formatCode="#,##0.0_ ;\-#,##0.0\ "/>
    <numFmt numFmtId="193" formatCode="0.0E+00"/>
    <numFmt numFmtId="194" formatCode="#,##0.00\ &quot;Kč&quot;"/>
  </numFmts>
  <fonts count="85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Times New Roman CE"/>
      <family val="1"/>
    </font>
    <font>
      <sz val="9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sz val="8"/>
      <name val="Times New Roman CE"/>
      <family val="1"/>
    </font>
    <font>
      <sz val="12"/>
      <name val="Times New Roman CE"/>
      <family val="1"/>
    </font>
    <font>
      <b/>
      <sz val="11"/>
      <name val="Times New Roman CE"/>
      <family val="1"/>
    </font>
    <font>
      <u val="single"/>
      <sz val="10"/>
      <color indexed="12"/>
      <name val="Times New Roman CE"/>
      <family val="1"/>
    </font>
    <font>
      <sz val="11"/>
      <name val="Times New Roman CE"/>
      <family val="1"/>
    </font>
    <font>
      <b/>
      <sz val="10"/>
      <color indexed="8"/>
      <name val="Times New Roman CE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color indexed="10"/>
      <name val="Arial CE"/>
      <family val="2"/>
    </font>
    <font>
      <sz val="9"/>
      <name val="Times New Roman"/>
      <family val="1"/>
    </font>
    <font>
      <sz val="11"/>
      <name val="Times New Roman"/>
      <family val="1"/>
    </font>
    <font>
      <b/>
      <sz val="9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b/>
      <sz val="16"/>
      <name val="Times New Roman CE"/>
      <family val="1"/>
    </font>
    <font>
      <sz val="16"/>
      <name val="Arial CE"/>
      <family val="0"/>
    </font>
    <font>
      <b/>
      <sz val="14"/>
      <name val="Times New Roman"/>
      <family val="1"/>
    </font>
    <font>
      <sz val="11"/>
      <name val="Arial CE"/>
      <family val="0"/>
    </font>
    <font>
      <sz val="10"/>
      <color indexed="8"/>
      <name val="Times New Roman"/>
      <family val="1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name val="Arial CE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3"/>
      <color indexed="8"/>
      <name val="Times New Roman"/>
      <family val="1"/>
    </font>
    <font>
      <sz val="10"/>
      <color indexed="9"/>
      <name val="Arial CE"/>
      <family val="0"/>
    </font>
    <font>
      <sz val="10"/>
      <color indexed="8"/>
      <name val="Calibri"/>
      <family val="2"/>
    </font>
    <font>
      <sz val="10"/>
      <color indexed="8"/>
      <name val="Times New Roman CE"/>
      <family val="1"/>
    </font>
    <font>
      <sz val="12"/>
      <color indexed="8"/>
      <name val="Times New Roman CE"/>
      <family val="1"/>
    </font>
    <font>
      <b/>
      <sz val="10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30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double"/>
      <top>
        <color indexed="63"/>
      </top>
      <bottom style="thin"/>
    </border>
    <border>
      <left style="thin"/>
      <right style="thin"/>
      <top style="double"/>
      <bottom style="thick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double"/>
      <right style="medium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thin"/>
      <top style="thin"/>
      <bottom style="medium"/>
    </border>
    <border>
      <left style="thin"/>
      <right style="thin"/>
      <top style="double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uble"/>
      <top style="double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double"/>
    </border>
    <border>
      <left style="thin"/>
      <right style="thin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 style="thin"/>
      <right style="thin"/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/>
    </border>
    <border>
      <left>
        <color indexed="63"/>
      </left>
      <right style="thin">
        <color indexed="55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/>
    </border>
    <border>
      <left style="thin">
        <color indexed="55"/>
      </left>
      <right style="thin"/>
      <top>
        <color indexed="63"/>
      </top>
      <bottom style="thin"/>
    </border>
    <border>
      <left>
        <color indexed="63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>
        <color indexed="63"/>
      </left>
      <right style="thin">
        <color indexed="55"/>
      </right>
      <top style="thin"/>
      <bottom style="thin"/>
    </border>
    <border>
      <left style="thin">
        <color indexed="55"/>
      </left>
      <right>
        <color indexed="63"/>
      </right>
      <top>
        <color indexed="63"/>
      </top>
      <bottom style="thin"/>
    </border>
    <border>
      <left style="thin"/>
      <right style="thin">
        <color indexed="55"/>
      </right>
      <top style="thin"/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55"/>
      </bottom>
    </border>
    <border>
      <left style="thin"/>
      <right>
        <color indexed="63"/>
      </right>
      <top style="thin"/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/>
    </border>
    <border>
      <left style="thin"/>
      <right style="thin">
        <color indexed="55"/>
      </right>
      <top style="thin">
        <color indexed="55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/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 style="thin"/>
      <right style="thin">
        <color indexed="55"/>
      </right>
      <top style="thin">
        <color indexed="22"/>
      </top>
      <bottom style="thin"/>
    </border>
    <border>
      <left style="thin">
        <color indexed="55"/>
      </left>
      <right style="thin">
        <color indexed="55"/>
      </right>
      <top style="thin">
        <color indexed="22"/>
      </top>
      <bottom style="thin"/>
    </border>
    <border>
      <left style="thin">
        <color indexed="55"/>
      </left>
      <right style="thin"/>
      <top style="thin">
        <color indexed="22"/>
      </top>
      <bottom style="thin"/>
    </border>
    <border>
      <left style="thin"/>
      <right>
        <color indexed="63"/>
      </right>
      <top style="double"/>
      <bottom style="thick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thin">
        <color indexed="22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>
        <color indexed="63"/>
      </left>
      <right style="thin">
        <color indexed="55"/>
      </right>
      <top style="thin">
        <color indexed="22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22"/>
      </top>
      <bottom style="thin">
        <color indexed="55"/>
      </bottom>
    </border>
    <border>
      <left style="thin">
        <color indexed="55"/>
      </left>
      <right style="thin"/>
      <top style="thin">
        <color indexed="22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thin"/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 style="thin"/>
      <top style="thin"/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/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 style="thin"/>
      <right style="thin"/>
      <top>
        <color indexed="63"/>
      </top>
      <bottom style="thin">
        <color indexed="55"/>
      </bottom>
    </border>
    <border>
      <left>
        <color indexed="63"/>
      </left>
      <right style="thin"/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>
        <color indexed="55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double"/>
      <bottom style="thin"/>
    </border>
    <border>
      <left style="thin">
        <color indexed="55"/>
      </left>
      <right style="thin">
        <color indexed="55"/>
      </right>
      <top style="double"/>
      <bottom style="thin"/>
    </border>
    <border>
      <left style="thin">
        <color indexed="55"/>
      </left>
      <right style="thin"/>
      <top style="double"/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5"/>
      </bottom>
    </border>
    <border>
      <left style="thin">
        <color indexed="22"/>
      </left>
      <right style="thin"/>
      <top style="thin">
        <color indexed="22"/>
      </top>
      <bottom style="thin">
        <color indexed="55"/>
      </bottom>
    </border>
    <border>
      <left>
        <color indexed="63"/>
      </left>
      <right style="thin">
        <color indexed="55"/>
      </right>
      <top style="thin"/>
      <bottom style="thin">
        <color indexed="22"/>
      </bottom>
    </border>
    <border>
      <left style="thin">
        <color indexed="55"/>
      </left>
      <right style="thin">
        <color indexed="55"/>
      </right>
      <top style="thin"/>
      <bottom style="thin">
        <color indexed="22"/>
      </bottom>
    </border>
    <border>
      <left style="thin">
        <color indexed="55"/>
      </left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22"/>
      </left>
      <right style="thin"/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55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 style="thin"/>
      <top style="thin">
        <color indexed="55"/>
      </top>
      <bottom style="thin">
        <color indexed="22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>
        <color indexed="63"/>
      </top>
      <bottom style="thin"/>
    </border>
    <border>
      <left style="thin"/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 style="thin"/>
      <top style="thin"/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/>
      <top style="thin">
        <color indexed="55"/>
      </top>
      <bottom style="thin"/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/>
      <top>
        <color indexed="63"/>
      </top>
      <bottom style="thin"/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/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/>
      <right style="thin">
        <color indexed="22"/>
      </right>
      <top/>
      <bottom style="thin">
        <color indexed="55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55"/>
      </bottom>
    </border>
    <border>
      <left style="thin">
        <color indexed="22"/>
      </left>
      <right style="thin"/>
      <top>
        <color indexed="63"/>
      </top>
      <bottom style="thin">
        <color indexed="55"/>
      </bottom>
    </border>
    <border>
      <left style="thin"/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/>
      <top>
        <color indexed="63"/>
      </top>
      <bottom>
        <color indexed="63"/>
      </bottom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 style="thin"/>
      <right style="thin"/>
      <top style="thin">
        <color indexed="55"/>
      </top>
      <bottom style="thin">
        <color indexed="22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medium"/>
      <bottom style="thin">
        <color indexed="22"/>
      </bottom>
    </border>
    <border>
      <left style="thin">
        <color indexed="55"/>
      </left>
      <right>
        <color indexed="63"/>
      </right>
      <top style="thin"/>
      <bottom>
        <color indexed="63"/>
      </bottom>
    </border>
    <border>
      <left style="thin"/>
      <right style="thin"/>
      <top style="thin">
        <color indexed="22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22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22"/>
      </top>
      <bottom>
        <color indexed="63"/>
      </bottom>
    </border>
    <border>
      <left style="thin">
        <color indexed="55"/>
      </left>
      <right style="thin"/>
      <top style="thin">
        <color indexed="22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22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double"/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>
        <color indexed="55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theme="0" tint="-0.149959996342659"/>
      </bottom>
    </border>
    <border>
      <left style="thin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medium"/>
      <top style="thin"/>
      <bottom style="thin">
        <color theme="0" tint="-0.149959996342659"/>
      </bottom>
    </border>
    <border>
      <left>
        <color indexed="63"/>
      </left>
      <right style="medium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>
        <color indexed="63"/>
      </right>
      <top style="thin">
        <color theme="0" tint="-0.149959996342659"/>
      </top>
      <bottom>
        <color indexed="63"/>
      </bottom>
    </border>
    <border>
      <left style="thin"/>
      <right style="thin"/>
      <top style="thin">
        <color theme="0" tint="-0.149959996342659"/>
      </top>
      <bottom>
        <color indexed="63"/>
      </bottom>
    </border>
    <border>
      <left>
        <color indexed="63"/>
      </left>
      <right style="medium"/>
      <top style="thin">
        <color theme="0" tint="-0.149959996342659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theme="0" tint="-0.149959996342659"/>
      </bottom>
    </border>
    <border>
      <left style="thin"/>
      <right style="thin"/>
      <top>
        <color indexed="63"/>
      </top>
      <bottom style="thin">
        <color theme="0" tint="-0.149959996342659"/>
      </bottom>
    </border>
    <border>
      <left>
        <color indexed="63"/>
      </left>
      <right style="medium"/>
      <top>
        <color indexed="63"/>
      </top>
      <bottom style="thin">
        <color theme="0" tint="-0.149959996342659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>
        <color theme="0" tint="-0.149959996342659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indexed="22"/>
      </bottom>
    </border>
    <border>
      <left style="thin"/>
      <right style="thin">
        <color indexed="22"/>
      </right>
      <top style="thin">
        <color theme="0" tint="-0.149959996342659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theme="0" tint="-0.149959996342659"/>
      </top>
      <bottom style="thin">
        <color indexed="22"/>
      </bottom>
    </border>
    <border>
      <left style="thin">
        <color indexed="22"/>
      </left>
      <right style="thin"/>
      <top style="thin">
        <color theme="0" tint="-0.149959996342659"/>
      </top>
      <bottom style="thin">
        <color indexed="22"/>
      </bottom>
    </border>
    <border>
      <left>
        <color indexed="63"/>
      </left>
      <right style="thin"/>
      <top style="thin">
        <color theme="0" tint="-0.149959996342659"/>
      </top>
      <bottom style="thin">
        <color indexed="22"/>
      </bottom>
    </border>
    <border>
      <left>
        <color indexed="63"/>
      </left>
      <right style="thin">
        <color indexed="55"/>
      </right>
      <top style="thin">
        <color theme="0" tint="-0.149959996342659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theme="0" tint="-0.149959996342659"/>
      </top>
      <bottom style="thin">
        <color indexed="22"/>
      </bottom>
    </border>
    <border>
      <left style="thin">
        <color indexed="55"/>
      </left>
      <right style="thin"/>
      <top style="thin">
        <color theme="0" tint="-0.149959996342659"/>
      </top>
      <bottom style="thin">
        <color indexed="22"/>
      </bottom>
    </border>
    <border>
      <left style="thin"/>
      <right>
        <color indexed="63"/>
      </right>
      <top style="medium"/>
      <bottom style="medium"/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medium"/>
      <bottom style="thin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1" fillId="20" borderId="0" applyNumberFormat="0" applyBorder="0" applyAlignment="0" applyProtection="0"/>
    <xf numFmtId="0" fontId="7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8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79" fillId="24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25" borderId="8" applyNumberFormat="0" applyAlignment="0" applyProtection="0"/>
    <xf numFmtId="0" fontId="82" fillId="26" borderId="8" applyNumberFormat="0" applyAlignment="0" applyProtection="0"/>
    <xf numFmtId="0" fontId="83" fillId="26" borderId="9" applyNumberFormat="0" applyAlignment="0" applyProtection="0"/>
    <xf numFmtId="0" fontId="84" fillId="0" borderId="0" applyNumberFormat="0" applyFill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</cellStyleXfs>
  <cellXfs count="188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37" applyFill="1" applyBorder="1" applyAlignment="1" applyProtection="1">
      <alignment horizontal="left" vertical="center"/>
      <protection/>
    </xf>
    <xf numFmtId="177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37" applyFont="1" applyFill="1" applyBorder="1" applyAlignment="1" applyProtection="1">
      <alignment horizontal="left" vertical="center"/>
      <protection/>
    </xf>
    <xf numFmtId="0" fontId="1" fillId="0" borderId="0" xfId="37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18" fillId="0" borderId="0" xfId="37" applyFont="1" applyFill="1" applyBorder="1" applyAlignment="1" applyProtection="1">
      <alignment horizontal="left" vertical="center"/>
      <protection/>
    </xf>
    <xf numFmtId="0" fontId="14" fillId="0" borderId="10" xfId="37" applyFont="1" applyFill="1" applyBorder="1" applyAlignment="1" applyProtection="1">
      <alignment horizontal="left" vertical="center"/>
      <protection/>
    </xf>
    <xf numFmtId="0" fontId="17" fillId="0" borderId="0" xfId="37" applyFont="1" applyFill="1" applyBorder="1" applyAlignment="1" applyProtection="1">
      <alignment horizontal="left" vertical="center"/>
      <protection/>
    </xf>
    <xf numFmtId="177" fontId="17" fillId="0" borderId="0" xfId="0" applyNumberFormat="1" applyFont="1" applyFill="1" applyBorder="1" applyAlignment="1">
      <alignment horizontal="right" vertical="center" wrapText="1"/>
    </xf>
    <xf numFmtId="0" fontId="11" fillId="0" borderId="10" xfId="37" applyFont="1" applyFill="1" applyBorder="1" applyAlignment="1" applyProtection="1">
      <alignment horizontal="left" vertical="center"/>
      <protection/>
    </xf>
    <xf numFmtId="0" fontId="14" fillId="0" borderId="11" xfId="37" applyFont="1" applyFill="1" applyBorder="1" applyAlignment="1" applyProtection="1">
      <alignment horizontal="left" vertical="center"/>
      <protection/>
    </xf>
    <xf numFmtId="177" fontId="16" fillId="0" borderId="12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177" fontId="14" fillId="0" borderId="14" xfId="0" applyNumberFormat="1" applyFont="1" applyFill="1" applyBorder="1" applyAlignment="1">
      <alignment horizontal="right" vertical="center" wrapText="1"/>
    </xf>
    <xf numFmtId="177" fontId="14" fillId="0" borderId="12" xfId="0" applyNumberFormat="1" applyFont="1" applyFill="1" applyBorder="1" applyAlignment="1">
      <alignment horizontal="right" vertical="center" wrapText="1"/>
    </xf>
    <xf numFmtId="177" fontId="14" fillId="0" borderId="15" xfId="0" applyNumberFormat="1" applyFont="1" applyFill="1" applyBorder="1" applyAlignment="1">
      <alignment horizontal="right" vertical="center" wrapText="1"/>
    </xf>
    <xf numFmtId="177" fontId="14" fillId="0" borderId="16" xfId="0" applyNumberFormat="1" applyFont="1" applyFill="1" applyBorder="1" applyAlignment="1">
      <alignment horizontal="right" vertical="center" wrapText="1"/>
    </xf>
    <xf numFmtId="0" fontId="14" fillId="0" borderId="10" xfId="37" applyFont="1" applyFill="1" applyBorder="1" applyAlignment="1" applyProtection="1">
      <alignment horizontal="left" vertical="center"/>
      <protection/>
    </xf>
    <xf numFmtId="177" fontId="14" fillId="0" borderId="17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18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19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15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0" xfId="0" applyNumberFormat="1" applyFont="1" applyFill="1" applyBorder="1" applyAlignment="1" applyProtection="1">
      <alignment horizontal="left" vertical="center" wrapText="1"/>
      <protection/>
    </xf>
    <xf numFmtId="49" fontId="11" fillId="0" borderId="21" xfId="0" applyNumberFormat="1" applyFont="1" applyFill="1" applyBorder="1" applyAlignment="1" applyProtection="1">
      <alignment horizontal="left" vertical="center" wrapText="1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1" xfId="0" applyNumberFormat="1" applyFont="1" applyFill="1" applyBorder="1" applyAlignment="1" applyProtection="1">
      <alignment horizontal="center" vertical="center" wrapText="1"/>
      <protection/>
    </xf>
    <xf numFmtId="177" fontId="14" fillId="0" borderId="23" xfId="0" applyNumberFormat="1" applyFont="1" applyFill="1" applyBorder="1" applyAlignment="1" applyProtection="1">
      <alignment horizontal="right" vertical="center" wrapText="1"/>
      <protection/>
    </xf>
    <xf numFmtId="49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177" fontId="14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0" xfId="37" applyFont="1" applyFill="1" applyBorder="1" applyAlignment="1" applyProtection="1">
      <alignment horizontal="left" vertical="center"/>
      <protection locked="0"/>
    </xf>
    <xf numFmtId="177" fontId="0" fillId="0" borderId="0" xfId="0" applyNumberFormat="1" applyFill="1" applyBorder="1" applyAlignment="1" applyProtection="1">
      <alignment horizontal="right" vertical="center" wrapText="1"/>
      <protection locked="0"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177" fontId="14" fillId="0" borderId="25" xfId="0" applyNumberFormat="1" applyFont="1" applyFill="1" applyBorder="1" applyAlignment="1" applyProtection="1">
      <alignment horizontal="right" vertical="center" wrapText="1"/>
      <protection/>
    </xf>
    <xf numFmtId="177" fontId="14" fillId="0" borderId="15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12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16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26" xfId="0" applyNumberFormat="1" applyFont="1" applyFill="1" applyBorder="1" applyAlignment="1" applyProtection="1">
      <alignment horizontal="right" vertical="center" wrapText="1"/>
      <protection/>
    </xf>
    <xf numFmtId="177" fontId="14" fillId="0" borderId="14" xfId="0" applyNumberFormat="1" applyFont="1" applyFill="1" applyBorder="1" applyAlignment="1" applyProtection="1">
      <alignment horizontal="right" vertical="center" wrapText="1"/>
      <protection/>
    </xf>
    <xf numFmtId="177" fontId="14" fillId="0" borderId="16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27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2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14" fillId="0" borderId="28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23" xfId="0" applyNumberFormat="1" applyFont="1" applyFill="1" applyBorder="1" applyAlignment="1" applyProtection="1">
      <alignment horizontal="right" vertical="center" wrapText="1"/>
      <protection locked="0"/>
    </xf>
    <xf numFmtId="176" fontId="10" fillId="0" borderId="18" xfId="0" applyNumberFormat="1" applyFont="1" applyFill="1" applyBorder="1" applyAlignment="1" applyProtection="1">
      <alignment horizontal="right" vertical="center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vertical="center"/>
      <protection locked="0"/>
    </xf>
    <xf numFmtId="177" fontId="10" fillId="0" borderId="17" xfId="0" applyNumberFormat="1" applyFont="1" applyFill="1" applyBorder="1" applyAlignment="1" applyProtection="1">
      <alignment horizontal="right" vertical="center" wrapText="1"/>
      <protection locked="0"/>
    </xf>
    <xf numFmtId="177" fontId="10" fillId="0" borderId="25" xfId="0" applyNumberFormat="1" applyFont="1" applyFill="1" applyBorder="1" applyAlignment="1" applyProtection="1">
      <alignment horizontal="right" vertical="center" wrapText="1"/>
      <protection/>
    </xf>
    <xf numFmtId="0" fontId="14" fillId="0" borderId="16" xfId="37" applyFont="1" applyFill="1" applyBorder="1" applyAlignment="1" applyProtection="1">
      <alignment horizontal="left" vertical="center"/>
      <protection locked="0"/>
    </xf>
    <xf numFmtId="177" fontId="14" fillId="0" borderId="15" xfId="0" applyNumberFormat="1" applyFont="1" applyFill="1" applyBorder="1" applyAlignment="1" applyProtection="1">
      <alignment horizontal="right" vertical="center" wrapText="1"/>
      <protection/>
    </xf>
    <xf numFmtId="177" fontId="14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177" fontId="0" fillId="0" borderId="0" xfId="0" applyNumberFormat="1" applyFill="1" applyBorder="1" applyAlignment="1" applyProtection="1">
      <alignment horizontal="center" vertical="center" wrapText="1"/>
      <protection/>
    </xf>
    <xf numFmtId="177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/>
      <protection/>
    </xf>
    <xf numFmtId="177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177" fontId="7" fillId="0" borderId="0" xfId="0" applyNumberFormat="1" applyFont="1" applyFill="1" applyBorder="1" applyAlignment="1" applyProtection="1">
      <alignment horizontal="center" vertical="center" wrapText="1"/>
      <protection/>
    </xf>
    <xf numFmtId="49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177" fontId="1" fillId="0" borderId="0" xfId="0" applyNumberFormat="1" applyFont="1" applyFill="1" applyBorder="1" applyAlignment="1" applyProtection="1">
      <alignment horizontal="right" vertical="center" wrapText="1"/>
      <protection/>
    </xf>
    <xf numFmtId="177" fontId="0" fillId="0" borderId="0" xfId="0" applyNumberFormat="1" applyFont="1" applyFill="1" applyBorder="1" applyAlignment="1" applyProtection="1">
      <alignment horizontal="right" vertical="center" wrapText="1"/>
      <protection/>
    </xf>
    <xf numFmtId="177" fontId="0" fillId="0" borderId="0" xfId="0" applyNumberForma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left"/>
      <protection/>
    </xf>
    <xf numFmtId="177" fontId="1" fillId="0" borderId="0" xfId="0" applyNumberFormat="1" applyFont="1" applyFill="1" applyBorder="1" applyAlignment="1" applyProtection="1">
      <alignment horizontal="right"/>
      <protection/>
    </xf>
    <xf numFmtId="0" fontId="7" fillId="0" borderId="0" xfId="37" applyFont="1" applyFill="1" applyBorder="1" applyAlignment="1" applyProtection="1">
      <alignment horizontal="left" vertical="center"/>
      <protection/>
    </xf>
    <xf numFmtId="177" fontId="7" fillId="0" borderId="0" xfId="0" applyNumberFormat="1" applyFont="1" applyFill="1" applyBorder="1" applyAlignment="1" applyProtection="1">
      <alignment horizontal="right" vertical="center" wrapText="1"/>
      <protection/>
    </xf>
    <xf numFmtId="0" fontId="14" fillId="0" borderId="16" xfId="37" applyFont="1" applyFill="1" applyBorder="1" applyAlignment="1" applyProtection="1">
      <alignment vertical="center"/>
      <protection locked="0"/>
    </xf>
    <xf numFmtId="177" fontId="14" fillId="0" borderId="15" xfId="37" applyNumberFormat="1" applyFont="1" applyFill="1" applyBorder="1" applyAlignment="1" applyProtection="1">
      <alignment horizontal="right" vertical="center"/>
      <protection locked="0"/>
    </xf>
    <xf numFmtId="177" fontId="14" fillId="0" borderId="25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10" xfId="37" applyFont="1" applyFill="1" applyBorder="1" applyAlignment="1" applyProtection="1">
      <alignment vertical="center"/>
      <protection locked="0"/>
    </xf>
    <xf numFmtId="177" fontId="14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10" xfId="37" applyFont="1" applyFill="1" applyBorder="1" applyAlignment="1" applyProtection="1">
      <alignment horizontal="left" vertical="center"/>
      <protection locked="0"/>
    </xf>
    <xf numFmtId="0" fontId="14" fillId="0" borderId="10" xfId="37" applyFont="1" applyFill="1" applyBorder="1" applyAlignment="1" applyProtection="1">
      <alignment horizontal="left" vertical="center"/>
      <protection locked="0"/>
    </xf>
    <xf numFmtId="177" fontId="14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37" applyFont="1" applyFill="1" applyBorder="1" applyAlignment="1" applyProtection="1">
      <alignment horizontal="left" vertical="center"/>
      <protection locked="0"/>
    </xf>
    <xf numFmtId="177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176" fontId="14" fillId="0" borderId="15" xfId="37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11" xfId="37" applyFont="1" applyFill="1" applyBorder="1" applyAlignment="1" applyProtection="1">
      <alignment horizontal="left" vertical="center" wrapText="1"/>
      <protection/>
    </xf>
    <xf numFmtId="177" fontId="14" fillId="0" borderId="10" xfId="0" applyNumberFormat="1" applyFont="1" applyFill="1" applyBorder="1" applyAlignment="1" applyProtection="1">
      <alignment horizontal="right" vertical="center" wrapText="1"/>
      <protection locked="0"/>
    </xf>
    <xf numFmtId="176" fontId="14" fillId="0" borderId="11" xfId="0" applyNumberFormat="1" applyFont="1" applyFill="1" applyBorder="1" applyAlignment="1" applyProtection="1">
      <alignment vertical="center"/>
      <protection locked="0"/>
    </xf>
    <xf numFmtId="176" fontId="14" fillId="0" borderId="10" xfId="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11" fillId="0" borderId="13" xfId="0" applyNumberFormat="1" applyFont="1" applyFill="1" applyBorder="1" applyAlignment="1" applyProtection="1">
      <alignment horizontal="center" vertical="center" wrapText="1"/>
      <protection/>
    </xf>
    <xf numFmtId="177" fontId="14" fillId="0" borderId="15" xfId="37" applyNumberFormat="1" applyFont="1" applyFill="1" applyBorder="1" applyAlignment="1" applyProtection="1">
      <alignment horizontal="right" vertical="center"/>
      <protection/>
    </xf>
    <xf numFmtId="177" fontId="14" fillId="0" borderId="15" xfId="37" applyNumberFormat="1" applyFont="1" applyFill="1" applyBorder="1" applyAlignment="1" applyProtection="1">
      <alignment horizontal="right" vertical="center"/>
      <protection/>
    </xf>
    <xf numFmtId="177" fontId="14" fillId="0" borderId="15" xfId="37" applyNumberFormat="1" applyFont="1" applyFill="1" applyBorder="1" applyAlignment="1" applyProtection="1">
      <alignment horizontal="right" vertical="center"/>
      <protection locked="0"/>
    </xf>
    <xf numFmtId="177" fontId="14" fillId="0" borderId="29" xfId="0" applyNumberFormat="1" applyFont="1" applyFill="1" applyBorder="1" applyAlignment="1" applyProtection="1">
      <alignment horizontal="right" vertical="center" wrapText="1"/>
      <protection/>
    </xf>
    <xf numFmtId="177" fontId="14" fillId="0" borderId="30" xfId="0" applyNumberFormat="1" applyFont="1" applyFill="1" applyBorder="1" applyAlignment="1" applyProtection="1">
      <alignment horizontal="right" vertical="center" wrapText="1"/>
      <protection/>
    </xf>
    <xf numFmtId="0" fontId="14" fillId="0" borderId="27" xfId="37" applyFont="1" applyFill="1" applyBorder="1" applyAlignment="1" applyProtection="1">
      <alignment vertical="center"/>
      <protection locked="0"/>
    </xf>
    <xf numFmtId="0" fontId="14" fillId="0" borderId="20" xfId="37" applyFont="1" applyFill="1" applyBorder="1" applyAlignment="1" applyProtection="1">
      <alignment horizontal="left" vertical="center"/>
      <protection/>
    </xf>
    <xf numFmtId="0" fontId="14" fillId="0" borderId="16" xfId="37" applyFont="1" applyFill="1" applyBorder="1" applyAlignment="1" applyProtection="1">
      <alignment horizontal="left" vertical="center"/>
      <protection locked="0"/>
    </xf>
    <xf numFmtId="0" fontId="14" fillId="0" borderId="11" xfId="37" applyFont="1" applyFill="1" applyBorder="1" applyAlignment="1" applyProtection="1">
      <alignment horizontal="left" vertical="center"/>
      <protection locked="0"/>
    </xf>
    <xf numFmtId="177" fontId="14" fillId="0" borderId="31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32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12" xfId="37" applyNumberFormat="1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left" vertical="center"/>
      <protection locked="0"/>
    </xf>
    <xf numFmtId="49" fontId="9" fillId="0" borderId="11" xfId="0" applyNumberFormat="1" applyFont="1" applyFill="1" applyBorder="1" applyAlignment="1" applyProtection="1">
      <alignment vertical="center" wrapText="1"/>
      <protection/>
    </xf>
    <xf numFmtId="49" fontId="9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34" xfId="0" applyNumberFormat="1" applyFont="1" applyFill="1" applyBorder="1" applyAlignment="1" applyProtection="1">
      <alignment horizontal="center" vertical="center" wrapText="1"/>
      <protection/>
    </xf>
    <xf numFmtId="0" fontId="9" fillId="0" borderId="35" xfId="0" applyNumberFormat="1" applyFont="1" applyFill="1" applyBorder="1" applyAlignment="1" applyProtection="1">
      <alignment horizontal="center" vertical="center"/>
      <protection/>
    </xf>
    <xf numFmtId="177" fontId="14" fillId="0" borderId="12" xfId="0" applyNumberFormat="1" applyFont="1" applyFill="1" applyBorder="1" applyAlignment="1" applyProtection="1">
      <alignment horizontal="right" vertical="center" wrapText="1"/>
      <protection/>
    </xf>
    <xf numFmtId="177" fontId="14" fillId="0" borderId="19" xfId="0" applyNumberFormat="1" applyFont="1" applyFill="1" applyBorder="1" applyAlignment="1" applyProtection="1">
      <alignment horizontal="right" vertical="center" wrapText="1"/>
      <protection/>
    </xf>
    <xf numFmtId="177" fontId="14" fillId="0" borderId="27" xfId="0" applyNumberFormat="1" applyFont="1" applyFill="1" applyBorder="1" applyAlignment="1" applyProtection="1">
      <alignment horizontal="right" vertical="center" wrapText="1"/>
      <protection/>
    </xf>
    <xf numFmtId="176" fontId="14" fillId="0" borderId="18" xfId="0" applyNumberFormat="1" applyFont="1" applyFill="1" applyBorder="1" applyAlignment="1" applyProtection="1">
      <alignment horizontal="right" vertical="center" wrapText="1"/>
      <protection/>
    </xf>
    <xf numFmtId="177" fontId="14" fillId="0" borderId="25" xfId="0" applyNumberFormat="1" applyFont="1" applyFill="1" applyBorder="1" applyAlignment="1" applyProtection="1">
      <alignment horizontal="right" vertical="center" wrapText="1"/>
      <protection/>
    </xf>
    <xf numFmtId="177" fontId="14" fillId="0" borderId="36" xfId="0" applyNumberFormat="1" applyFont="1" applyFill="1" applyBorder="1" applyAlignment="1" applyProtection="1">
      <alignment horizontal="right" vertical="center" wrapText="1"/>
      <protection/>
    </xf>
    <xf numFmtId="177" fontId="14" fillId="0" borderId="37" xfId="0" applyNumberFormat="1" applyFont="1" applyFill="1" applyBorder="1" applyAlignment="1" applyProtection="1">
      <alignment horizontal="right" vertical="center" wrapText="1"/>
      <protection/>
    </xf>
    <xf numFmtId="177" fontId="14" fillId="0" borderId="38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34" xfId="0" applyNumberFormat="1" applyFont="1" applyFill="1" applyBorder="1" applyAlignment="1" applyProtection="1">
      <alignment horizontal="right" vertical="center" wrapText="1"/>
      <protection locked="0"/>
    </xf>
    <xf numFmtId="177" fontId="11" fillId="0" borderId="15" xfId="0" applyNumberFormat="1" applyFont="1" applyFill="1" applyBorder="1" applyAlignment="1" applyProtection="1">
      <alignment horizontal="right" vertical="center" wrapText="1"/>
      <protection/>
    </xf>
    <xf numFmtId="177" fontId="11" fillId="0" borderId="14" xfId="0" applyNumberFormat="1" applyFont="1" applyFill="1" applyBorder="1" applyAlignment="1" applyProtection="1">
      <alignment horizontal="right" vertical="center" wrapText="1"/>
      <protection/>
    </xf>
    <xf numFmtId="177" fontId="14" fillId="0" borderId="30" xfId="0" applyNumberFormat="1" applyFont="1" applyFill="1" applyBorder="1" applyAlignment="1" applyProtection="1">
      <alignment horizontal="right" vertical="center" wrapText="1"/>
      <protection locked="0"/>
    </xf>
    <xf numFmtId="177" fontId="11" fillId="0" borderId="12" xfId="0" applyNumberFormat="1" applyFont="1" applyFill="1" applyBorder="1" applyAlignment="1" applyProtection="1">
      <alignment horizontal="right" vertical="center" wrapText="1"/>
      <protection/>
    </xf>
    <xf numFmtId="177" fontId="11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5" fillId="0" borderId="0" xfId="0" applyFont="1" applyFill="1" applyAlignment="1">
      <alignment horizontal="right" vertical="center" wrapText="1"/>
    </xf>
    <xf numFmtId="0" fontId="14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177" fontId="11" fillId="0" borderId="16" xfId="0" applyNumberFormat="1" applyFont="1" applyFill="1" applyBorder="1" applyAlignment="1" applyProtection="1">
      <alignment horizontal="right" vertical="center" wrapText="1"/>
      <protection/>
    </xf>
    <xf numFmtId="0" fontId="11" fillId="0" borderId="16" xfId="37" applyFont="1" applyFill="1" applyBorder="1" applyAlignment="1" applyProtection="1">
      <alignment horizontal="left" vertical="center"/>
      <protection locked="0"/>
    </xf>
    <xf numFmtId="0" fontId="11" fillId="0" borderId="39" xfId="37" applyFont="1" applyFill="1" applyBorder="1" applyAlignment="1" applyProtection="1">
      <alignment horizontal="left" vertical="center"/>
      <protection locked="0"/>
    </xf>
    <xf numFmtId="0" fontId="15" fillId="0" borderId="40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right" vertical="center" wrapText="1"/>
    </xf>
    <xf numFmtId="49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/>
      <protection locked="0"/>
    </xf>
    <xf numFmtId="0" fontId="14" fillId="0" borderId="0" xfId="0" applyFont="1" applyFill="1" applyAlignment="1" applyProtection="1">
      <alignment/>
      <protection locked="0"/>
    </xf>
    <xf numFmtId="0" fontId="1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0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/>
    </xf>
    <xf numFmtId="177" fontId="10" fillId="0" borderId="25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22" xfId="0" applyFont="1" applyFill="1" applyBorder="1" applyAlignment="1" applyProtection="1">
      <alignment horizontal="left" vertical="center"/>
      <protection/>
    </xf>
    <xf numFmtId="176" fontId="9" fillId="0" borderId="41" xfId="0" applyNumberFormat="1" applyFont="1" applyFill="1" applyBorder="1" applyAlignment="1" applyProtection="1">
      <alignment horizontal="right" vertical="center"/>
      <protection/>
    </xf>
    <xf numFmtId="177" fontId="9" fillId="0" borderId="42" xfId="0" applyNumberFormat="1" applyFont="1" applyFill="1" applyBorder="1" applyAlignment="1" applyProtection="1">
      <alignment horizontal="right" vertical="center" shrinkToFit="1"/>
      <protection/>
    </xf>
    <xf numFmtId="177" fontId="9" fillId="0" borderId="41" xfId="0" applyNumberFormat="1" applyFont="1" applyFill="1" applyBorder="1" applyAlignment="1" applyProtection="1">
      <alignment horizontal="right" vertical="center" shrinkToFit="1"/>
      <protection/>
    </xf>
    <xf numFmtId="0" fontId="8" fillId="0" borderId="43" xfId="37" applyFont="1" applyFill="1" applyBorder="1" applyAlignment="1" applyProtection="1">
      <alignment horizontal="left" vertical="center"/>
      <protection/>
    </xf>
    <xf numFmtId="176" fontId="8" fillId="0" borderId="44" xfId="37" applyNumberFormat="1" applyFont="1" applyFill="1" applyBorder="1" applyAlignment="1" applyProtection="1">
      <alignment horizontal="right" vertical="center"/>
      <protection/>
    </xf>
    <xf numFmtId="177" fontId="9" fillId="0" borderId="36" xfId="0" applyNumberFormat="1" applyFont="1" applyFill="1" applyBorder="1" applyAlignment="1" applyProtection="1">
      <alignment horizontal="right" vertical="center" shrinkToFit="1"/>
      <protection/>
    </xf>
    <xf numFmtId="177" fontId="9" fillId="0" borderId="44" xfId="0" applyNumberFormat="1" applyFont="1" applyFill="1" applyBorder="1" applyAlignment="1" applyProtection="1">
      <alignment horizontal="right" vertical="center" shrinkToFit="1"/>
      <protection/>
    </xf>
    <xf numFmtId="0" fontId="9" fillId="0" borderId="0" xfId="0" applyFont="1" applyFill="1" applyBorder="1" applyAlignment="1">
      <alignment horizontal="right" vertical="center" wrapText="1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177" fontId="9" fillId="0" borderId="45" xfId="0" applyNumberFormat="1" applyFont="1" applyFill="1" applyBorder="1" applyAlignment="1" applyProtection="1">
      <alignment horizontal="right" vertical="center" wrapText="1"/>
      <protection/>
    </xf>
    <xf numFmtId="177" fontId="9" fillId="0" borderId="46" xfId="0" applyNumberFormat="1" applyFont="1" applyFill="1" applyBorder="1" applyAlignment="1" applyProtection="1">
      <alignment horizontal="right" vertical="center" wrapText="1"/>
      <protection/>
    </xf>
    <xf numFmtId="0" fontId="17" fillId="0" borderId="11" xfId="37" applyFont="1" applyFill="1" applyBorder="1" applyAlignment="1" applyProtection="1">
      <alignment horizontal="left" vertical="center"/>
      <protection locked="0"/>
    </xf>
    <xf numFmtId="177" fontId="11" fillId="0" borderId="47" xfId="0" applyNumberFormat="1" applyFont="1" applyFill="1" applyBorder="1" applyAlignment="1" applyProtection="1">
      <alignment horizontal="right" vertical="center" wrapText="1"/>
      <protection/>
    </xf>
    <xf numFmtId="177" fontId="1" fillId="0" borderId="0" xfId="0" applyNumberFormat="1" applyFont="1" applyFill="1" applyBorder="1" applyAlignment="1" applyProtection="1">
      <alignment horizontal="center"/>
      <protection/>
    </xf>
    <xf numFmtId="177" fontId="14" fillId="0" borderId="17" xfId="0" applyNumberFormat="1" applyFont="1" applyFill="1" applyBorder="1" applyAlignment="1" applyProtection="1">
      <alignment horizontal="right" vertical="center" wrapText="1"/>
      <protection/>
    </xf>
    <xf numFmtId="177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37" applyFont="1" applyFill="1" applyBorder="1" applyAlignment="1" applyProtection="1">
      <alignment horizontal="left" vertical="center"/>
      <protection locked="0"/>
    </xf>
    <xf numFmtId="0" fontId="1" fillId="0" borderId="0" xfId="37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/>
    </xf>
    <xf numFmtId="177" fontId="11" fillId="0" borderId="12" xfId="0" applyNumberFormat="1" applyFont="1" applyFill="1" applyBorder="1" applyAlignment="1" applyProtection="1">
      <alignment horizontal="right" vertical="center"/>
      <protection/>
    </xf>
    <xf numFmtId="49" fontId="11" fillId="0" borderId="21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77" fontId="0" fillId="0" borderId="0" xfId="0" applyNumberFormat="1" applyAlignment="1" applyProtection="1">
      <alignment/>
      <protection locked="0"/>
    </xf>
    <xf numFmtId="177" fontId="11" fillId="0" borderId="15" xfId="37" applyNumberFormat="1" applyFont="1" applyFill="1" applyBorder="1" applyAlignment="1" applyProtection="1">
      <alignment horizontal="right" vertical="center"/>
      <protection locked="0"/>
    </xf>
    <xf numFmtId="177" fontId="11" fillId="0" borderId="30" xfId="37" applyNumberFormat="1" applyFont="1" applyFill="1" applyBorder="1" applyAlignment="1" applyProtection="1">
      <alignment horizontal="right" vertical="center"/>
      <protection locked="0"/>
    </xf>
    <xf numFmtId="177" fontId="11" fillId="33" borderId="0" xfId="0" applyNumberFormat="1" applyFont="1" applyFill="1" applyBorder="1" applyAlignment="1" applyProtection="1">
      <alignment horizontal="right"/>
      <protection/>
    </xf>
    <xf numFmtId="177" fontId="1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 horizontal="right" vertical="center" wrapText="1"/>
    </xf>
    <xf numFmtId="0" fontId="10" fillId="0" borderId="34" xfId="0" applyFont="1" applyFill="1" applyBorder="1" applyAlignment="1" applyProtection="1">
      <alignment horizontal="left" vertical="center"/>
      <protection locked="0"/>
    </xf>
    <xf numFmtId="177" fontId="16" fillId="0" borderId="35" xfId="0" applyNumberFormat="1" applyFont="1" applyFill="1" applyBorder="1" applyAlignment="1">
      <alignment horizontal="right" vertical="center"/>
    </xf>
    <xf numFmtId="177" fontId="13" fillId="0" borderId="48" xfId="0" applyNumberFormat="1" applyFont="1" applyFill="1" applyBorder="1" applyAlignment="1">
      <alignment vertical="center"/>
    </xf>
    <xf numFmtId="177" fontId="16" fillId="0" borderId="34" xfId="0" applyNumberFormat="1" applyFont="1" applyFill="1" applyBorder="1" applyAlignment="1">
      <alignment horizontal="right" vertical="center"/>
    </xf>
    <xf numFmtId="177" fontId="13" fillId="0" borderId="48" xfId="0" applyNumberFormat="1" applyFont="1" applyFill="1" applyBorder="1" applyAlignment="1">
      <alignment horizontal="right" vertical="center"/>
    </xf>
    <xf numFmtId="177" fontId="16" fillId="0" borderId="12" xfId="0" applyNumberFormat="1" applyFont="1" applyFill="1" applyBorder="1" applyAlignment="1">
      <alignment horizontal="right" vertical="center"/>
    </xf>
    <xf numFmtId="49" fontId="11" fillId="0" borderId="24" xfId="0" applyNumberFormat="1" applyFont="1" applyFill="1" applyBorder="1" applyAlignment="1" applyProtection="1">
      <alignment horizontal="left" vertical="center" wrapText="1"/>
      <protection/>
    </xf>
    <xf numFmtId="0" fontId="11" fillId="33" borderId="16" xfId="37" applyFont="1" applyFill="1" applyBorder="1" applyAlignment="1" applyProtection="1">
      <alignment horizontal="left" vertical="center"/>
      <protection locked="0"/>
    </xf>
    <xf numFmtId="177" fontId="11" fillId="33" borderId="15" xfId="0" applyNumberFormat="1" applyFont="1" applyFill="1" applyBorder="1" applyAlignment="1" applyProtection="1">
      <alignment horizontal="right" vertical="center" wrapText="1"/>
      <protection/>
    </xf>
    <xf numFmtId="0" fontId="14" fillId="34" borderId="16" xfId="37" applyFont="1" applyFill="1" applyBorder="1" applyAlignment="1" applyProtection="1">
      <alignment horizontal="left" vertical="center"/>
      <protection locked="0"/>
    </xf>
    <xf numFmtId="177" fontId="11" fillId="33" borderId="41" xfId="0" applyNumberFormat="1" applyFont="1" applyFill="1" applyBorder="1" applyAlignment="1" applyProtection="1">
      <alignment horizontal="right" vertical="center" wrapText="1"/>
      <protection/>
    </xf>
    <xf numFmtId="177" fontId="17" fillId="35" borderId="18" xfId="0" applyNumberFormat="1" applyFont="1" applyFill="1" applyBorder="1" applyAlignment="1" applyProtection="1">
      <alignment horizontal="right" vertical="center" wrapText="1"/>
      <protection/>
    </xf>
    <xf numFmtId="0" fontId="14" fillId="0" borderId="27" xfId="0" applyFont="1" applyBorder="1" applyAlignment="1" applyProtection="1">
      <alignment vertical="center"/>
      <protection locked="0"/>
    </xf>
    <xf numFmtId="0" fontId="11" fillId="33" borderId="39" xfId="37" applyFont="1" applyFill="1" applyBorder="1" applyAlignment="1" applyProtection="1">
      <alignment horizontal="left" vertical="center"/>
      <protection locked="0"/>
    </xf>
    <xf numFmtId="177" fontId="11" fillId="33" borderId="30" xfId="0" applyNumberFormat="1" applyFont="1" applyFill="1" applyBorder="1" applyAlignment="1" applyProtection="1">
      <alignment horizontal="right" vertical="center" wrapText="1"/>
      <protection/>
    </xf>
    <xf numFmtId="49" fontId="11" fillId="0" borderId="30" xfId="0" applyNumberFormat="1" applyFont="1" applyFill="1" applyBorder="1" applyAlignment="1" applyProtection="1">
      <alignment horizontal="center" vertical="center" wrapText="1"/>
      <protection/>
    </xf>
    <xf numFmtId="177" fontId="1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15" xfId="37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1" fillId="33" borderId="10" xfId="37" applyFont="1" applyFill="1" applyBorder="1" applyAlignment="1" applyProtection="1">
      <alignment horizontal="left" vertical="center"/>
      <protection/>
    </xf>
    <xf numFmtId="0" fontId="17" fillId="35" borderId="20" xfId="37" applyFont="1" applyFill="1" applyBorder="1" applyAlignment="1" applyProtection="1">
      <alignment horizontal="left" vertical="center"/>
      <protection/>
    </xf>
    <xf numFmtId="49" fontId="14" fillId="0" borderId="10" xfId="0" applyNumberFormat="1" applyFont="1" applyFill="1" applyBorder="1" applyAlignment="1" applyProtection="1">
      <alignment horizontal="left" vertical="center" wrapText="1"/>
      <protection/>
    </xf>
    <xf numFmtId="177" fontId="14" fillId="0" borderId="28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30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23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30" xfId="0" applyNumberFormat="1" applyFont="1" applyFill="1" applyBorder="1" applyAlignment="1" applyProtection="1">
      <alignment horizontal="center" vertical="center" wrapText="1"/>
      <protection/>
    </xf>
    <xf numFmtId="177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39" xfId="0" applyNumberFormat="1" applyFont="1" applyFill="1" applyBorder="1" applyAlignment="1">
      <alignment horizontal="center" vertical="center" wrapText="1"/>
    </xf>
    <xf numFmtId="177" fontId="11" fillId="0" borderId="26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right" vertical="center"/>
      <protection/>
    </xf>
    <xf numFmtId="177" fontId="14" fillId="0" borderId="18" xfId="0" applyNumberFormat="1" applyFont="1" applyBorder="1" applyAlignment="1" applyProtection="1">
      <alignment horizontal="right" vertical="center" wrapText="1"/>
      <protection locked="0"/>
    </xf>
    <xf numFmtId="177" fontId="11" fillId="33" borderId="49" xfId="0" applyNumberFormat="1" applyFont="1" applyFill="1" applyBorder="1" applyAlignment="1" applyProtection="1">
      <alignment horizontal="right" vertical="center" wrapText="1"/>
      <protection/>
    </xf>
    <xf numFmtId="177" fontId="11" fillId="33" borderId="23" xfId="0" applyNumberFormat="1" applyFont="1" applyFill="1" applyBorder="1" applyAlignment="1" applyProtection="1">
      <alignment horizontal="right" vertical="center" wrapText="1"/>
      <protection/>
    </xf>
    <xf numFmtId="0" fontId="14" fillId="0" borderId="39" xfId="37" applyFont="1" applyFill="1" applyBorder="1" applyAlignment="1" applyProtection="1">
      <alignment horizontal="left" vertical="center"/>
      <protection locked="0"/>
    </xf>
    <xf numFmtId="177" fontId="14" fillId="0" borderId="49" xfId="0" applyNumberFormat="1" applyFont="1" applyFill="1" applyBorder="1" applyAlignment="1" applyProtection="1">
      <alignment horizontal="right" vertical="center" wrapText="1"/>
      <protection locked="0"/>
    </xf>
    <xf numFmtId="177" fontId="14" fillId="34" borderId="50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15" xfId="0" applyNumberFormat="1" applyFont="1" applyBorder="1" applyAlignment="1" applyProtection="1">
      <alignment horizontal="right" vertical="center" wrapText="1"/>
      <protection locked="0"/>
    </xf>
    <xf numFmtId="177" fontId="11" fillId="33" borderId="50" xfId="0" applyNumberFormat="1" applyFont="1" applyFill="1" applyBorder="1" applyAlignment="1" applyProtection="1">
      <alignment horizontal="right" vertical="center" wrapText="1"/>
      <protection/>
    </xf>
    <xf numFmtId="0" fontId="17" fillId="35" borderId="27" xfId="37" applyFont="1" applyFill="1" applyBorder="1" applyAlignment="1" applyProtection="1">
      <alignment horizontal="left" vertical="center"/>
      <protection/>
    </xf>
    <xf numFmtId="177" fontId="17" fillId="35" borderId="17" xfId="0" applyNumberFormat="1" applyFont="1" applyFill="1" applyBorder="1" applyAlignment="1" applyProtection="1">
      <alignment horizontal="right" vertical="center" wrapText="1"/>
      <protection/>
    </xf>
    <xf numFmtId="177" fontId="11" fillId="0" borderId="0" xfId="0" applyNumberFormat="1" applyFont="1" applyFill="1" applyBorder="1" applyAlignment="1" applyProtection="1">
      <alignment horizontal="right" vertical="center"/>
      <protection locked="0"/>
    </xf>
    <xf numFmtId="177" fontId="14" fillId="0" borderId="0" xfId="0" applyNumberFormat="1" applyFont="1" applyFill="1" applyBorder="1" applyAlignment="1" applyProtection="1">
      <alignment vertical="center"/>
      <protection locked="0"/>
    </xf>
    <xf numFmtId="177" fontId="10" fillId="0" borderId="25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11" xfId="0" applyFont="1" applyFill="1" applyBorder="1" applyAlignment="1" applyProtection="1">
      <alignment horizontal="left" vertical="center"/>
      <protection locked="0"/>
    </xf>
    <xf numFmtId="177" fontId="14" fillId="0" borderId="51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14" fillId="0" borderId="20" xfId="37" applyFont="1" applyFill="1" applyBorder="1" applyAlignment="1" applyProtection="1">
      <alignment horizontal="left" vertical="center" wrapText="1"/>
      <protection/>
    </xf>
    <xf numFmtId="177" fontId="14" fillId="0" borderId="18" xfId="37" applyNumberFormat="1" applyFont="1" applyFill="1" applyBorder="1" applyAlignment="1" applyProtection="1">
      <alignment horizontal="right" vertical="center"/>
      <protection/>
    </xf>
    <xf numFmtId="177" fontId="14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52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177" fontId="14" fillId="0" borderId="50" xfId="0" applyNumberFormat="1" applyFont="1" applyFill="1" applyBorder="1" applyAlignment="1" applyProtection="1">
      <alignment vertical="center" wrapText="1"/>
      <protection locked="0"/>
    </xf>
    <xf numFmtId="177" fontId="14" fillId="0" borderId="50" xfId="0" applyNumberFormat="1" applyFont="1" applyFill="1" applyBorder="1" applyAlignment="1" applyProtection="1">
      <alignment vertical="center" wrapText="1"/>
      <protection locked="0"/>
    </xf>
    <xf numFmtId="177" fontId="14" fillId="0" borderId="29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13" xfId="0" applyNumberFormat="1" applyFont="1" applyFill="1" applyBorder="1" applyAlignment="1" applyProtection="1">
      <alignment horizontal="right" vertical="center" wrapText="1"/>
      <protection/>
    </xf>
    <xf numFmtId="0" fontId="14" fillId="0" borderId="18" xfId="0" applyFont="1" applyBorder="1" applyAlignment="1" applyProtection="1">
      <alignment vertical="center"/>
      <protection locked="0"/>
    </xf>
    <xf numFmtId="0" fontId="14" fillId="0" borderId="19" xfId="0" applyFont="1" applyBorder="1" applyAlignment="1" applyProtection="1">
      <alignment vertical="center"/>
      <protection locked="0"/>
    </xf>
    <xf numFmtId="176" fontId="14" fillId="0" borderId="10" xfId="0" applyNumberFormat="1" applyFont="1" applyBorder="1" applyAlignment="1" applyProtection="1">
      <alignment vertical="center"/>
      <protection locked="0"/>
    </xf>
    <xf numFmtId="176" fontId="14" fillId="0" borderId="15" xfId="0" applyNumberFormat="1" applyFont="1" applyBorder="1" applyAlignment="1" applyProtection="1">
      <alignment vertical="center"/>
      <protection locked="0"/>
    </xf>
    <xf numFmtId="177" fontId="14" fillId="0" borderId="34" xfId="0" applyNumberFormat="1" applyFont="1" applyBorder="1" applyAlignment="1" applyProtection="1">
      <alignment vertical="center"/>
      <protection locked="0"/>
    </xf>
    <xf numFmtId="177" fontId="14" fillId="0" borderId="11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12" xfId="0" applyNumberFormat="1" applyFont="1" applyBorder="1" applyAlignment="1" applyProtection="1">
      <alignment vertical="center"/>
      <protection locked="0"/>
    </xf>
    <xf numFmtId="49" fontId="11" fillId="0" borderId="12" xfId="0" applyNumberFormat="1" applyFont="1" applyFill="1" applyBorder="1" applyAlignment="1" applyProtection="1">
      <alignment horizontal="center" vertical="center" wrapText="1"/>
      <protection/>
    </xf>
    <xf numFmtId="49" fontId="11" fillId="0" borderId="20" xfId="0" applyNumberFormat="1" applyFont="1" applyFill="1" applyBorder="1" applyAlignment="1" applyProtection="1">
      <alignment horizontal="left" vertical="center" wrapText="1"/>
      <protection locked="0"/>
    </xf>
    <xf numFmtId="176" fontId="14" fillId="0" borderId="19" xfId="0" applyNumberFormat="1" applyFont="1" applyFill="1" applyBorder="1" applyAlignment="1" applyProtection="1">
      <alignment horizontal="right" vertical="center" wrapText="1"/>
      <protection locked="0"/>
    </xf>
    <xf numFmtId="176" fontId="14" fillId="0" borderId="20" xfId="0" applyNumberFormat="1" applyFont="1" applyFill="1" applyBorder="1" applyAlignment="1" applyProtection="1">
      <alignment horizontal="right" vertical="center" wrapText="1"/>
      <protection locked="0"/>
    </xf>
    <xf numFmtId="176" fontId="14" fillId="0" borderId="23" xfId="0" applyNumberFormat="1" applyFont="1" applyFill="1" applyBorder="1" applyAlignment="1" applyProtection="1">
      <alignment horizontal="right" vertical="center" wrapText="1"/>
      <protection/>
    </xf>
    <xf numFmtId="177" fontId="14" fillId="0" borderId="12" xfId="37" applyNumberFormat="1" applyFont="1" applyFill="1" applyBorder="1" applyAlignment="1" applyProtection="1">
      <alignment vertical="center"/>
      <protection locked="0"/>
    </xf>
    <xf numFmtId="177" fontId="14" fillId="0" borderId="10" xfId="37" applyNumberFormat="1" applyFont="1" applyFill="1" applyBorder="1" applyAlignment="1" applyProtection="1">
      <alignment vertical="center"/>
      <protection locked="0"/>
    </xf>
    <xf numFmtId="177" fontId="14" fillId="0" borderId="15" xfId="37" applyNumberFormat="1" applyFont="1" applyFill="1" applyBorder="1" applyAlignment="1" applyProtection="1">
      <alignment vertical="center"/>
      <protection/>
    </xf>
    <xf numFmtId="177" fontId="11" fillId="0" borderId="15" xfId="37" applyNumberFormat="1" applyFont="1" applyFill="1" applyBorder="1" applyAlignment="1" applyProtection="1">
      <alignment horizontal="right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177" fontId="11" fillId="33" borderId="0" xfId="0" applyNumberFormat="1" applyFont="1" applyFill="1" applyBorder="1" applyAlignment="1" applyProtection="1">
      <alignment horizontal="right" vertical="center" wrapText="1"/>
      <protection/>
    </xf>
    <xf numFmtId="177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20" xfId="37" applyFont="1" applyFill="1" applyBorder="1" applyAlignment="1" applyProtection="1">
      <alignment vertical="center"/>
      <protection locked="0"/>
    </xf>
    <xf numFmtId="0" fontId="14" fillId="0" borderId="18" xfId="37" applyFont="1" applyFill="1" applyBorder="1" applyAlignment="1" applyProtection="1">
      <alignment vertical="center"/>
      <protection locked="0"/>
    </xf>
    <xf numFmtId="177" fontId="14" fillId="0" borderId="20" xfId="0" applyNumberFormat="1" applyFont="1" applyFill="1" applyBorder="1" applyAlignment="1" applyProtection="1">
      <alignment horizontal="right" vertical="center" wrapText="1"/>
      <protection locked="0"/>
    </xf>
    <xf numFmtId="177" fontId="11" fillId="0" borderId="14" xfId="0" applyNumberFormat="1" applyFont="1" applyFill="1" applyBorder="1" applyAlignment="1" applyProtection="1">
      <alignment horizontal="right" vertical="center" wrapText="1"/>
      <protection locked="0"/>
    </xf>
    <xf numFmtId="177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177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177" fontId="11" fillId="0" borderId="15" xfId="0" applyNumberFormat="1" applyFont="1" applyFill="1" applyBorder="1" applyAlignment="1" applyProtection="1">
      <alignment horizontal="right" vertical="center" wrapText="1"/>
      <protection locked="0"/>
    </xf>
    <xf numFmtId="177" fontId="25" fillId="0" borderId="0" xfId="0" applyNumberFormat="1" applyFont="1" applyFill="1" applyBorder="1" applyAlignment="1">
      <alignment vertical="center"/>
    </xf>
    <xf numFmtId="176" fontId="14" fillId="0" borderId="12" xfId="37" applyNumberFormat="1" applyFont="1" applyFill="1" applyBorder="1" applyAlignment="1" applyProtection="1">
      <alignment horizontal="right" vertical="center"/>
      <protection locked="0"/>
    </xf>
    <xf numFmtId="176" fontId="14" fillId="0" borderId="16" xfId="37" applyNumberFormat="1" applyFont="1" applyFill="1" applyBorder="1" applyAlignment="1" applyProtection="1">
      <alignment horizontal="right" vertical="center"/>
      <protection locked="0"/>
    </xf>
    <xf numFmtId="177" fontId="14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/>
      <protection/>
    </xf>
    <xf numFmtId="0" fontId="15" fillId="0" borderId="0" xfId="0" applyFont="1" applyFill="1" applyAlignment="1" applyProtection="1">
      <alignment horizontal="right" vertical="center" wrapText="1"/>
      <protection/>
    </xf>
    <xf numFmtId="0" fontId="14" fillId="0" borderId="27" xfId="37" applyFont="1" applyFill="1" applyBorder="1" applyAlignment="1" applyProtection="1">
      <alignment horizontal="left" vertical="center"/>
      <protection locked="0"/>
    </xf>
    <xf numFmtId="177" fontId="14" fillId="0" borderId="53" xfId="0" applyNumberFormat="1" applyFont="1" applyFill="1" applyBorder="1" applyAlignment="1" applyProtection="1">
      <alignment vertical="center" wrapText="1"/>
      <protection locked="0"/>
    </xf>
    <xf numFmtId="0" fontId="14" fillId="0" borderId="20" xfId="37" applyFont="1" applyFill="1" applyBorder="1" applyAlignment="1" applyProtection="1">
      <alignment vertical="center"/>
      <protection/>
    </xf>
    <xf numFmtId="177" fontId="14" fillId="0" borderId="17" xfId="0" applyNumberFormat="1" applyFont="1" applyFill="1" applyBorder="1" applyAlignment="1" applyProtection="1">
      <alignment vertical="center" wrapText="1"/>
      <protection locked="0"/>
    </xf>
    <xf numFmtId="0" fontId="12" fillId="0" borderId="0" xfId="0" applyFont="1" applyAlignment="1" applyProtection="1">
      <alignment horizontal="right" vertical="center" wrapText="1"/>
      <protection/>
    </xf>
    <xf numFmtId="0" fontId="14" fillId="0" borderId="10" xfId="0" applyFont="1" applyFill="1" applyBorder="1" applyAlignment="1" applyProtection="1">
      <alignment horizontal="left"/>
      <protection/>
    </xf>
    <xf numFmtId="177" fontId="14" fillId="0" borderId="15" xfId="0" applyNumberFormat="1" applyFont="1" applyFill="1" applyBorder="1" applyAlignment="1" applyProtection="1">
      <alignment horizontal="right"/>
      <protection/>
    </xf>
    <xf numFmtId="177" fontId="14" fillId="0" borderId="12" xfId="0" applyNumberFormat="1" applyFont="1" applyFill="1" applyBorder="1" applyAlignment="1" applyProtection="1">
      <alignment horizontal="right"/>
      <protection/>
    </xf>
    <xf numFmtId="177" fontId="14" fillId="0" borderId="16" xfId="0" applyNumberFormat="1" applyFont="1" applyFill="1" applyBorder="1" applyAlignment="1" applyProtection="1">
      <alignment horizontal="right"/>
      <protection/>
    </xf>
    <xf numFmtId="0" fontId="0" fillId="34" borderId="0" xfId="0" applyFill="1" applyAlignment="1" applyProtection="1">
      <alignment/>
      <protection/>
    </xf>
    <xf numFmtId="49" fontId="9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left"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176" fontId="0" fillId="0" borderId="0" xfId="0" applyNumberForma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177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37" applyFont="1" applyFill="1" applyBorder="1" applyAlignment="1" applyProtection="1">
      <alignment vertical="center"/>
      <protection locked="0"/>
    </xf>
    <xf numFmtId="177" fontId="0" fillId="0" borderId="0" xfId="0" applyNumberFormat="1" applyFill="1" applyBorder="1" applyAlignment="1" applyProtection="1">
      <alignment horizontal="center" vertical="center" wrapText="1"/>
      <protection locked="0"/>
    </xf>
    <xf numFmtId="0" fontId="1" fillId="34" borderId="0" xfId="37" applyFont="1" applyFill="1" applyBorder="1" applyAlignment="1" applyProtection="1">
      <alignment horizontal="left" vertical="center"/>
      <protection locked="0"/>
    </xf>
    <xf numFmtId="177" fontId="1" fillId="34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0" xfId="37" applyFont="1" applyFill="1" applyBorder="1" applyAlignment="1" applyProtection="1">
      <alignment vertical="center"/>
      <protection locked="0"/>
    </xf>
    <xf numFmtId="177" fontId="0" fillId="34" borderId="0" xfId="0" applyNumberFormat="1" applyFill="1" applyBorder="1" applyAlignment="1" applyProtection="1">
      <alignment horizontal="right" vertical="center" wrapText="1"/>
      <protection locked="0"/>
    </xf>
    <xf numFmtId="0" fontId="0" fillId="34" borderId="0" xfId="37" applyFont="1" applyFill="1" applyBorder="1" applyAlignment="1" applyProtection="1">
      <alignment horizontal="left" vertical="center"/>
      <protection locked="0"/>
    </xf>
    <xf numFmtId="0" fontId="7" fillId="34" borderId="0" xfId="37" applyFont="1" applyFill="1" applyBorder="1" applyAlignment="1" applyProtection="1">
      <alignment horizontal="left" vertical="center"/>
      <protection locked="0"/>
    </xf>
    <xf numFmtId="177" fontId="7" fillId="34" borderId="0" xfId="0" applyNumberFormat="1" applyFont="1" applyFill="1" applyBorder="1" applyAlignment="1" applyProtection="1">
      <alignment horizontal="right" vertical="center" wrapText="1"/>
      <protection locked="0"/>
    </xf>
    <xf numFmtId="177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0" applyFill="1" applyBorder="1" applyAlignment="1" applyProtection="1">
      <alignment/>
      <protection locked="0"/>
    </xf>
    <xf numFmtId="0" fontId="1" fillId="34" borderId="0" xfId="0" applyNumberFormat="1" applyFont="1" applyFill="1" applyBorder="1" applyAlignment="1" applyProtection="1">
      <alignment horizontal="center" vertical="center"/>
      <protection locked="0"/>
    </xf>
    <xf numFmtId="177" fontId="0" fillId="34" borderId="0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0" fillId="34" borderId="0" xfId="0" applyFont="1" applyFill="1" applyBorder="1" applyAlignment="1" applyProtection="1">
      <alignment vertical="center"/>
      <protection locked="0"/>
    </xf>
    <xf numFmtId="177" fontId="0" fillId="34" borderId="0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0" xfId="0" applyFont="1" applyFill="1" applyBorder="1" applyAlignment="1" applyProtection="1">
      <alignment horizontal="left" vertical="center"/>
      <protection locked="0"/>
    </xf>
    <xf numFmtId="0" fontId="0" fillId="34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vertical="center"/>
      <protection locked="0"/>
    </xf>
    <xf numFmtId="177" fontId="18" fillId="0" borderId="0" xfId="37" applyNumberFormat="1" applyFont="1" applyFill="1" applyBorder="1" applyAlignment="1" applyProtection="1">
      <alignment horizontal="right" vertical="center"/>
      <protection/>
    </xf>
    <xf numFmtId="177" fontId="11" fillId="0" borderId="0" xfId="0" applyNumberFormat="1" applyFont="1" applyFill="1" applyBorder="1" applyAlignment="1" applyProtection="1">
      <alignment horizontal="center"/>
      <protection locked="0"/>
    </xf>
    <xf numFmtId="177" fontId="14" fillId="0" borderId="0" xfId="0" applyNumberFormat="1" applyFont="1" applyAlignment="1" applyProtection="1">
      <alignment/>
      <protection locked="0"/>
    </xf>
    <xf numFmtId="177" fontId="14" fillId="0" borderId="0" xfId="0" applyNumberFormat="1" applyFont="1" applyFill="1" applyBorder="1" applyAlignment="1" applyProtection="1">
      <alignment horizontal="right" vertical="center"/>
      <protection locked="0"/>
    </xf>
    <xf numFmtId="177" fontId="14" fillId="0" borderId="0" xfId="0" applyNumberFormat="1" applyFont="1" applyFill="1" applyBorder="1" applyAlignment="1" applyProtection="1">
      <alignment horizontal="center" vertical="center"/>
      <protection locked="0"/>
    </xf>
    <xf numFmtId="177" fontId="0" fillId="0" borderId="0" xfId="0" applyNumberFormat="1" applyAlignment="1" applyProtection="1">
      <alignment horizontal="right"/>
      <protection locked="0"/>
    </xf>
    <xf numFmtId="177" fontId="14" fillId="0" borderId="15" xfId="37" applyNumberFormat="1" applyFont="1" applyFill="1" applyBorder="1" applyAlignment="1" applyProtection="1">
      <alignment horizontal="right" vertical="center" wrapText="1"/>
      <protection/>
    </xf>
    <xf numFmtId="177" fontId="14" fillId="0" borderId="12" xfId="37" applyNumberFormat="1" applyFont="1" applyFill="1" applyBorder="1" applyAlignment="1" applyProtection="1">
      <alignment horizontal="right" vertical="center" wrapText="1"/>
      <protection/>
    </xf>
    <xf numFmtId="0" fontId="14" fillId="0" borderId="20" xfId="37" applyFont="1" applyFill="1" applyBorder="1" applyAlignment="1" applyProtection="1">
      <alignment horizontal="left" vertical="center"/>
      <protection locked="0"/>
    </xf>
    <xf numFmtId="177" fontId="14" fillId="0" borderId="18" xfId="37" applyNumberFormat="1" applyFont="1" applyFill="1" applyBorder="1" applyAlignment="1" applyProtection="1">
      <alignment horizontal="right" vertical="center"/>
      <protection locked="0"/>
    </xf>
    <xf numFmtId="177" fontId="17" fillId="35" borderId="0" xfId="0" applyNumberFormat="1" applyFont="1" applyFill="1" applyBorder="1" applyAlignment="1" applyProtection="1">
      <alignment horizontal="right" vertical="center" wrapText="1"/>
      <protection/>
    </xf>
    <xf numFmtId="177" fontId="11" fillId="0" borderId="28" xfId="0" applyNumberFormat="1" applyFont="1" applyFill="1" applyBorder="1" applyAlignment="1" applyProtection="1">
      <alignment horizontal="right" vertical="center" wrapText="1"/>
      <protection/>
    </xf>
    <xf numFmtId="177" fontId="11" fillId="0" borderId="16" xfId="0" applyNumberFormat="1" applyFont="1" applyFill="1" applyBorder="1" applyAlignment="1" applyProtection="1">
      <alignment horizontal="right" vertical="center" wrapText="1"/>
      <protection/>
    </xf>
    <xf numFmtId="177" fontId="14" fillId="0" borderId="54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34" xfId="0" applyNumberFormat="1" applyFont="1" applyFill="1" applyBorder="1" applyAlignment="1" applyProtection="1">
      <alignment horizontal="right" vertical="center" wrapText="1"/>
      <protection/>
    </xf>
    <xf numFmtId="177" fontId="14" fillId="0" borderId="16" xfId="0" applyNumberFormat="1" applyFont="1" applyFill="1" applyBorder="1" applyAlignment="1" applyProtection="1">
      <alignment horizontal="right" vertical="center" wrapText="1"/>
      <protection/>
    </xf>
    <xf numFmtId="177" fontId="14" fillId="0" borderId="14" xfId="0" applyNumberFormat="1" applyFont="1" applyFill="1" applyBorder="1" applyAlignment="1" applyProtection="1">
      <alignment horizontal="right" vertical="center" wrapText="1"/>
      <protection/>
    </xf>
    <xf numFmtId="0" fontId="8" fillId="0" borderId="12" xfId="0" applyFont="1" applyBorder="1" applyAlignment="1">
      <alignment horizontal="center" vertical="center"/>
    </xf>
    <xf numFmtId="49" fontId="25" fillId="0" borderId="55" xfId="0" applyNumberFormat="1" applyFont="1" applyBorder="1" applyAlignment="1">
      <alignment vertical="center"/>
    </xf>
    <xf numFmtId="49" fontId="25" fillId="0" borderId="0" xfId="0" applyNumberFormat="1" applyFont="1" applyBorder="1" applyAlignment="1">
      <alignment horizontal="center" vertical="center"/>
    </xf>
    <xf numFmtId="49" fontId="25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177" fontId="25" fillId="0" borderId="0" xfId="0" applyNumberFormat="1" applyFont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177" fontId="8" fillId="0" borderId="56" xfId="0" applyNumberFormat="1" applyFont="1" applyFill="1" applyBorder="1" applyAlignment="1">
      <alignment vertical="center"/>
    </xf>
    <xf numFmtId="0" fontId="13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22" fillId="0" borderId="0" xfId="0" applyFont="1" applyBorder="1" applyAlignment="1">
      <alignment/>
    </xf>
    <xf numFmtId="177" fontId="21" fillId="0" borderId="57" xfId="0" applyNumberFormat="1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7" fillId="0" borderId="55" xfId="37" applyFont="1" applyFill="1" applyBorder="1" applyAlignment="1" applyProtection="1">
      <alignment horizontal="left" vertical="center"/>
      <protection/>
    </xf>
    <xf numFmtId="177" fontId="11" fillId="0" borderId="30" xfId="0" applyNumberFormat="1" applyFont="1" applyFill="1" applyBorder="1" applyAlignment="1" applyProtection="1">
      <alignment horizontal="right" vertical="center" wrapText="1"/>
      <protection/>
    </xf>
    <xf numFmtId="177" fontId="11" fillId="0" borderId="13" xfId="0" applyNumberFormat="1" applyFont="1" applyFill="1" applyBorder="1" applyAlignment="1" applyProtection="1">
      <alignment horizontal="right" vertical="center" wrapText="1"/>
      <protection/>
    </xf>
    <xf numFmtId="177" fontId="11" fillId="0" borderId="39" xfId="0" applyNumberFormat="1" applyFont="1" applyFill="1" applyBorder="1" applyAlignment="1" applyProtection="1">
      <alignment horizontal="right" vertical="center" wrapText="1"/>
      <protection/>
    </xf>
    <xf numFmtId="177" fontId="11" fillId="0" borderId="26" xfId="0" applyNumberFormat="1" applyFont="1" applyFill="1" applyBorder="1" applyAlignment="1" applyProtection="1">
      <alignment horizontal="right" vertical="center" wrapText="1"/>
      <protection/>
    </xf>
    <xf numFmtId="0" fontId="14" fillId="0" borderId="16" xfId="37" applyFont="1" applyFill="1" applyBorder="1" applyAlignment="1" applyProtection="1">
      <alignment horizontal="left" vertical="center" wrapText="1"/>
      <protection locked="0"/>
    </xf>
    <xf numFmtId="177" fontId="14" fillId="0" borderId="58" xfId="0" applyNumberFormat="1" applyFont="1" applyFill="1" applyBorder="1" applyAlignment="1" applyProtection="1">
      <alignment horizontal="right" vertical="center" wrapText="1"/>
      <protection/>
    </xf>
    <xf numFmtId="177" fontId="14" fillId="0" borderId="12" xfId="0" applyNumberFormat="1" applyFont="1" applyFill="1" applyBorder="1" applyAlignment="1" applyProtection="1">
      <alignment horizontal="right" vertical="center" wrapText="1"/>
      <protection/>
    </xf>
    <xf numFmtId="177" fontId="14" fillId="0" borderId="30" xfId="0" applyNumberFormat="1" applyFont="1" applyFill="1" applyBorder="1" applyAlignment="1" applyProtection="1">
      <alignment horizontal="right" vertical="center" wrapText="1"/>
      <protection/>
    </xf>
    <xf numFmtId="177" fontId="11" fillId="0" borderId="58" xfId="0" applyNumberFormat="1" applyFont="1" applyFill="1" applyBorder="1" applyAlignment="1" applyProtection="1">
      <alignment horizontal="right" vertical="center" wrapText="1"/>
      <protection/>
    </xf>
    <xf numFmtId="177" fontId="11" fillId="0" borderId="41" xfId="0" applyNumberFormat="1" applyFont="1" applyFill="1" applyBorder="1" applyAlignment="1" applyProtection="1">
      <alignment horizontal="right" vertical="center" wrapText="1"/>
      <protection/>
    </xf>
    <xf numFmtId="0" fontId="17" fillId="0" borderId="59" xfId="37" applyFont="1" applyFill="1" applyBorder="1" applyAlignment="1" applyProtection="1">
      <alignment horizontal="left" vertical="center"/>
      <protection/>
    </xf>
    <xf numFmtId="177" fontId="17" fillId="0" borderId="18" xfId="0" applyNumberFormat="1" applyFont="1" applyFill="1" applyBorder="1" applyAlignment="1" applyProtection="1">
      <alignment horizontal="right" vertical="center" wrapText="1"/>
      <protection/>
    </xf>
    <xf numFmtId="177" fontId="17" fillId="0" borderId="19" xfId="0" applyNumberFormat="1" applyFont="1" applyFill="1" applyBorder="1" applyAlignment="1" applyProtection="1">
      <alignment horizontal="right" vertical="center" wrapText="1"/>
      <protection/>
    </xf>
    <xf numFmtId="177" fontId="17" fillId="0" borderId="27" xfId="0" applyNumberFormat="1" applyFont="1" applyFill="1" applyBorder="1" applyAlignment="1" applyProtection="1">
      <alignment horizontal="right" vertical="center" wrapText="1"/>
      <protection/>
    </xf>
    <xf numFmtId="177" fontId="11" fillId="0" borderId="5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1" fillId="0" borderId="22" xfId="0" applyFont="1" applyFill="1" applyBorder="1" applyAlignment="1">
      <alignment horizontal="left"/>
    </xf>
    <xf numFmtId="177" fontId="11" fillId="0" borderId="41" xfId="0" applyNumberFormat="1" applyFont="1" applyFill="1" applyBorder="1" applyAlignment="1" applyProtection="1">
      <alignment horizontal="right" vertical="center" wrapText="1"/>
      <protection locked="0"/>
    </xf>
    <xf numFmtId="177" fontId="11" fillId="0" borderId="21" xfId="0" applyNumberFormat="1" applyFont="1" applyFill="1" applyBorder="1" applyAlignment="1" applyProtection="1">
      <alignment horizontal="right" vertical="center" wrapText="1"/>
      <protection locked="0"/>
    </xf>
    <xf numFmtId="177" fontId="11" fillId="0" borderId="42" xfId="0" applyNumberFormat="1" applyFont="1" applyFill="1" applyBorder="1" applyAlignment="1" applyProtection="1">
      <alignment horizontal="right" vertical="center" wrapText="1"/>
      <protection locked="0"/>
    </xf>
    <xf numFmtId="177" fontId="11" fillId="0" borderId="46" xfId="0" applyNumberFormat="1" applyFont="1" applyFill="1" applyBorder="1" applyAlignment="1">
      <alignment horizontal="right" vertical="center" wrapText="1"/>
    </xf>
    <xf numFmtId="0" fontId="17" fillId="0" borderId="11" xfId="37" applyFont="1" applyFill="1" applyBorder="1" applyAlignment="1" applyProtection="1">
      <alignment horizontal="left" vertical="center"/>
      <protection/>
    </xf>
    <xf numFmtId="177" fontId="17" fillId="0" borderId="38" xfId="0" applyNumberFormat="1" applyFont="1" applyFill="1" applyBorder="1" applyAlignment="1" applyProtection="1">
      <alignment horizontal="right" vertical="center" wrapText="1"/>
      <protection/>
    </xf>
    <xf numFmtId="177" fontId="11" fillId="0" borderId="41" xfId="0" applyNumberFormat="1" applyFont="1" applyFill="1" applyBorder="1" applyAlignment="1" applyProtection="1">
      <alignment horizontal="right" vertical="center"/>
      <protection/>
    </xf>
    <xf numFmtId="177" fontId="11" fillId="0" borderId="21" xfId="0" applyNumberFormat="1" applyFont="1" applyFill="1" applyBorder="1" applyAlignment="1" applyProtection="1">
      <alignment horizontal="right" vertical="center"/>
      <protection/>
    </xf>
    <xf numFmtId="177" fontId="11" fillId="0" borderId="42" xfId="0" applyNumberFormat="1" applyFont="1" applyFill="1" applyBorder="1" applyAlignment="1" applyProtection="1">
      <alignment horizontal="right" vertical="center"/>
      <protection/>
    </xf>
    <xf numFmtId="0" fontId="11" fillId="0" borderId="11" xfId="37" applyFont="1" applyFill="1" applyBorder="1" applyAlignment="1" applyProtection="1">
      <alignment horizontal="left" vertical="center"/>
      <protection/>
    </xf>
    <xf numFmtId="177" fontId="14" fillId="0" borderId="34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59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38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43" xfId="37" applyFont="1" applyFill="1" applyBorder="1" applyAlignment="1" applyProtection="1">
      <alignment horizontal="left" vertical="center"/>
      <protection/>
    </xf>
    <xf numFmtId="177" fontId="14" fillId="0" borderId="44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35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24" xfId="0" applyFont="1" applyFill="1" applyBorder="1" applyAlignment="1" applyProtection="1">
      <alignment horizontal="left" vertical="center"/>
      <protection/>
    </xf>
    <xf numFmtId="177" fontId="11" fillId="0" borderId="30" xfId="0" applyNumberFormat="1" applyFont="1" applyFill="1" applyBorder="1" applyAlignment="1" applyProtection="1">
      <alignment vertical="center"/>
      <protection/>
    </xf>
    <xf numFmtId="177" fontId="11" fillId="0" borderId="13" xfId="0" applyNumberFormat="1" applyFont="1" applyFill="1" applyBorder="1" applyAlignment="1" applyProtection="1">
      <alignment vertical="center"/>
      <protection/>
    </xf>
    <xf numFmtId="177" fontId="11" fillId="0" borderId="24" xfId="0" applyNumberFormat="1" applyFont="1" applyFill="1" applyBorder="1" applyAlignment="1" applyProtection="1">
      <alignment vertical="center"/>
      <protection/>
    </xf>
    <xf numFmtId="177" fontId="11" fillId="0" borderId="30" xfId="0" applyNumberFormat="1" applyFont="1" applyFill="1" applyBorder="1" applyAlignment="1" applyProtection="1">
      <alignment vertical="center"/>
      <protection/>
    </xf>
    <xf numFmtId="0" fontId="14" fillId="0" borderId="24" xfId="0" applyFont="1" applyFill="1" applyBorder="1" applyAlignment="1" applyProtection="1">
      <alignment horizontal="left" vertical="center"/>
      <protection/>
    </xf>
    <xf numFmtId="177" fontId="14" fillId="0" borderId="13" xfId="0" applyNumberFormat="1" applyFont="1" applyFill="1" applyBorder="1" applyAlignment="1" applyProtection="1">
      <alignment horizontal="right" vertical="center" wrapText="1"/>
      <protection locked="0"/>
    </xf>
    <xf numFmtId="177" fontId="14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22" xfId="0" applyFont="1" applyFill="1" applyBorder="1" applyAlignment="1" applyProtection="1">
      <alignment horizontal="left" vertical="center"/>
      <protection/>
    </xf>
    <xf numFmtId="177" fontId="11" fillId="0" borderId="41" xfId="0" applyNumberFormat="1" applyFont="1" applyFill="1" applyBorder="1" applyAlignment="1" applyProtection="1">
      <alignment vertical="center"/>
      <protection/>
    </xf>
    <xf numFmtId="177" fontId="11" fillId="0" borderId="21" xfId="0" applyNumberFormat="1" applyFont="1" applyFill="1" applyBorder="1" applyAlignment="1" applyProtection="1">
      <alignment vertical="center"/>
      <protection/>
    </xf>
    <xf numFmtId="177" fontId="11" fillId="0" borderId="22" xfId="0" applyNumberFormat="1" applyFont="1" applyFill="1" applyBorder="1" applyAlignment="1" applyProtection="1">
      <alignment vertical="center"/>
      <protection/>
    </xf>
    <xf numFmtId="177" fontId="11" fillId="0" borderId="41" xfId="0" applyNumberFormat="1" applyFont="1" applyFill="1" applyBorder="1" applyAlignment="1" applyProtection="1">
      <alignment vertical="center"/>
      <protection/>
    </xf>
    <xf numFmtId="177" fontId="17" fillId="0" borderId="55" xfId="0" applyNumberFormat="1" applyFont="1" applyFill="1" applyBorder="1" applyAlignment="1" applyProtection="1">
      <alignment horizontal="right" vertical="center" wrapText="1"/>
      <protection/>
    </xf>
    <xf numFmtId="177" fontId="17" fillId="0" borderId="0" xfId="0" applyNumberFormat="1" applyFont="1" applyFill="1" applyBorder="1" applyAlignment="1" applyProtection="1">
      <alignment horizontal="right" vertical="center" wrapText="1"/>
      <protection/>
    </xf>
    <xf numFmtId="0" fontId="11" fillId="0" borderId="42" xfId="37" applyFont="1" applyFill="1" applyBorder="1" applyAlignment="1" applyProtection="1">
      <alignment horizontal="left" vertical="center"/>
      <protection locked="0"/>
    </xf>
    <xf numFmtId="0" fontId="25" fillId="0" borderId="55" xfId="0" applyFont="1" applyFill="1" applyBorder="1" applyAlignment="1">
      <alignment horizontal="center" vertical="center"/>
    </xf>
    <xf numFmtId="0" fontId="25" fillId="0" borderId="55" xfId="0" applyFont="1" applyFill="1" applyBorder="1" applyAlignment="1">
      <alignment vertical="center"/>
    </xf>
    <xf numFmtId="177" fontId="25" fillId="0" borderId="55" xfId="0" applyNumberFormat="1" applyFont="1" applyFill="1" applyBorder="1" applyAlignment="1">
      <alignment vertical="center"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4" fillId="0" borderId="11" xfId="37" applyFont="1" applyFill="1" applyBorder="1" applyAlignment="1" applyProtection="1">
      <alignment horizontal="left" vertical="center"/>
      <protection/>
    </xf>
    <xf numFmtId="177" fontId="14" fillId="0" borderId="39" xfId="0" applyNumberFormat="1" applyFont="1" applyFill="1" applyBorder="1" applyAlignment="1" applyProtection="1">
      <alignment horizontal="right" vertical="center" wrapText="1"/>
      <protection/>
    </xf>
    <xf numFmtId="177" fontId="11" fillId="0" borderId="60" xfId="0" applyNumberFormat="1" applyFont="1" applyFill="1" applyBorder="1" applyAlignment="1" applyProtection="1">
      <alignment horizontal="right" vertical="center" wrapText="1"/>
      <protection/>
    </xf>
    <xf numFmtId="177" fontId="11" fillId="0" borderId="22" xfId="0" applyNumberFormat="1" applyFont="1" applyFill="1" applyBorder="1" applyAlignment="1" applyProtection="1">
      <alignment horizontal="right" vertical="center" wrapText="1"/>
      <protection/>
    </xf>
    <xf numFmtId="0" fontId="17" fillId="0" borderId="20" xfId="37" applyFont="1" applyFill="1" applyBorder="1" applyAlignment="1" applyProtection="1">
      <alignment horizontal="left" vertical="center"/>
      <protection/>
    </xf>
    <xf numFmtId="177" fontId="17" fillId="0" borderId="61" xfId="0" applyNumberFormat="1" applyFont="1" applyFill="1" applyBorder="1" applyAlignment="1" applyProtection="1">
      <alignment horizontal="right" vertical="center" wrapText="1"/>
      <protection/>
    </xf>
    <xf numFmtId="177" fontId="11" fillId="0" borderId="10" xfId="0" applyNumberFormat="1" applyFont="1" applyFill="1" applyBorder="1" applyAlignment="1" applyProtection="1">
      <alignment horizontal="right" vertical="center" wrapText="1"/>
      <protection/>
    </xf>
    <xf numFmtId="0" fontId="11" fillId="0" borderId="24" xfId="37" applyFont="1" applyFill="1" applyBorder="1" applyAlignment="1" applyProtection="1">
      <alignment horizontal="left" vertical="center"/>
      <protection locked="0"/>
    </xf>
    <xf numFmtId="177" fontId="11" fillId="0" borderId="30" xfId="0" applyNumberFormat="1" applyFont="1" applyFill="1" applyBorder="1" applyAlignment="1" applyProtection="1">
      <alignment horizontal="right"/>
      <protection/>
    </xf>
    <xf numFmtId="177" fontId="17" fillId="0" borderId="25" xfId="0" applyNumberFormat="1" applyFont="1" applyFill="1" applyBorder="1" applyAlignment="1" applyProtection="1">
      <alignment horizontal="right" vertical="center" wrapText="1"/>
      <protection/>
    </xf>
    <xf numFmtId="177" fontId="11" fillId="0" borderId="15" xfId="0" applyNumberFormat="1" applyFont="1" applyFill="1" applyBorder="1" applyAlignment="1" applyProtection="1">
      <alignment horizontal="right" vertical="center" wrapText="1"/>
      <protection/>
    </xf>
    <xf numFmtId="0" fontId="17" fillId="0" borderId="20" xfId="37" applyFont="1" applyFill="1" applyBorder="1" applyAlignment="1" applyProtection="1">
      <alignment horizontal="left" vertical="center"/>
      <protection locked="0"/>
    </xf>
    <xf numFmtId="177" fontId="11" fillId="0" borderId="49" xfId="0" applyNumberFormat="1" applyFont="1" applyFill="1" applyBorder="1" applyAlignment="1" applyProtection="1">
      <alignment horizontal="right" vertical="center" wrapText="1"/>
      <protection/>
    </xf>
    <xf numFmtId="177" fontId="17" fillId="0" borderId="17" xfId="0" applyNumberFormat="1" applyFont="1" applyFill="1" applyBorder="1" applyAlignment="1" applyProtection="1">
      <alignment horizontal="right" vertical="center" wrapText="1"/>
      <protection/>
    </xf>
    <xf numFmtId="0" fontId="17" fillId="0" borderId="27" xfId="37" applyFont="1" applyFill="1" applyBorder="1" applyAlignment="1" applyProtection="1">
      <alignment horizontal="left" vertical="center"/>
      <protection locked="0"/>
    </xf>
    <xf numFmtId="177" fontId="17" fillId="0" borderId="20" xfId="0" applyNumberFormat="1" applyFont="1" applyFill="1" applyBorder="1" applyAlignment="1" applyProtection="1">
      <alignment horizontal="right" vertical="center" wrapText="1"/>
      <protection/>
    </xf>
    <xf numFmtId="0" fontId="14" fillId="0" borderId="27" xfId="0" applyFont="1" applyFill="1" applyBorder="1" applyAlignment="1" applyProtection="1">
      <alignment vertical="center"/>
      <protection locked="0"/>
    </xf>
    <xf numFmtId="177" fontId="11" fillId="0" borderId="0" xfId="0" applyNumberFormat="1" applyFont="1" applyFill="1" applyBorder="1" applyAlignment="1" applyProtection="1">
      <alignment horizontal="right" vertical="center" wrapText="1"/>
      <protection/>
    </xf>
    <xf numFmtId="0" fontId="11" fillId="0" borderId="42" xfId="0" applyFont="1" applyFill="1" applyBorder="1" applyAlignment="1" applyProtection="1">
      <alignment horizontal="left"/>
      <protection locked="0"/>
    </xf>
    <xf numFmtId="177" fontId="11" fillId="0" borderId="0" xfId="0" applyNumberFormat="1" applyFont="1" applyFill="1" applyBorder="1" applyAlignment="1" applyProtection="1">
      <alignment horizontal="right"/>
      <protection/>
    </xf>
    <xf numFmtId="0" fontId="17" fillId="0" borderId="59" xfId="37" applyFont="1" applyFill="1" applyBorder="1" applyAlignment="1" applyProtection="1">
      <alignment horizontal="left" vertical="center"/>
      <protection locked="0"/>
    </xf>
    <xf numFmtId="176" fontId="11" fillId="0" borderId="15" xfId="0" applyNumberFormat="1" applyFont="1" applyFill="1" applyBorder="1" applyAlignment="1" applyProtection="1">
      <alignment horizontal="right" vertical="center" wrapText="1"/>
      <protection/>
    </xf>
    <xf numFmtId="0" fontId="14" fillId="0" borderId="11" xfId="0" applyFont="1" applyFill="1" applyBorder="1" applyAlignment="1" applyProtection="1">
      <alignment horizontal="left" vertical="center" wrapText="1"/>
      <protection/>
    </xf>
    <xf numFmtId="0" fontId="11" fillId="0" borderId="42" xfId="0" applyFont="1" applyFill="1" applyBorder="1" applyAlignment="1" applyProtection="1">
      <alignment horizontal="left"/>
      <protection/>
    </xf>
    <xf numFmtId="177" fontId="11" fillId="0" borderId="46" xfId="0" applyNumberFormat="1" applyFont="1" applyFill="1" applyBorder="1" applyAlignment="1" applyProtection="1">
      <alignment horizontal="right" vertical="center"/>
      <protection/>
    </xf>
    <xf numFmtId="177" fontId="17" fillId="0" borderId="15" xfId="0" applyNumberFormat="1" applyFont="1" applyFill="1" applyBorder="1" applyAlignment="1" applyProtection="1">
      <alignment horizontal="right" vertical="center"/>
      <protection/>
    </xf>
    <xf numFmtId="177" fontId="17" fillId="0" borderId="12" xfId="0" applyNumberFormat="1" applyFont="1" applyFill="1" applyBorder="1" applyAlignment="1" applyProtection="1">
      <alignment horizontal="right" vertical="center"/>
      <protection/>
    </xf>
    <xf numFmtId="177" fontId="17" fillId="0" borderId="14" xfId="0" applyNumberFormat="1" applyFont="1" applyFill="1" applyBorder="1" applyAlignment="1" applyProtection="1">
      <alignment horizontal="right" vertical="center"/>
      <protection/>
    </xf>
    <xf numFmtId="49" fontId="11" fillId="0" borderId="22" xfId="0" applyNumberFormat="1" applyFont="1" applyFill="1" applyBorder="1" applyAlignment="1" applyProtection="1">
      <alignment horizontal="left" vertical="center" wrapText="1"/>
      <protection/>
    </xf>
    <xf numFmtId="0" fontId="14" fillId="0" borderId="11" xfId="0" applyFont="1" applyFill="1" applyBorder="1" applyAlignment="1" applyProtection="1">
      <alignment/>
      <protection/>
    </xf>
    <xf numFmtId="177" fontId="14" fillId="0" borderId="18" xfId="0" applyNumberFormat="1" applyFont="1" applyFill="1" applyBorder="1" applyAlignment="1" applyProtection="1">
      <alignment horizontal="right"/>
      <protection/>
    </xf>
    <xf numFmtId="177" fontId="14" fillId="0" borderId="19" xfId="0" applyNumberFormat="1" applyFont="1" applyFill="1" applyBorder="1" applyAlignment="1" applyProtection="1">
      <alignment horizontal="right"/>
      <protection/>
    </xf>
    <xf numFmtId="0" fontId="14" fillId="0" borderId="11" xfId="0" applyFont="1" applyFill="1" applyBorder="1" applyAlignment="1" applyProtection="1">
      <alignment vertical="center"/>
      <protection/>
    </xf>
    <xf numFmtId="177" fontId="14" fillId="0" borderId="15" xfId="0" applyNumberFormat="1" applyFont="1" applyFill="1" applyBorder="1" applyAlignment="1" applyProtection="1">
      <alignment horizontal="right" vertical="center"/>
      <protection/>
    </xf>
    <xf numFmtId="177" fontId="14" fillId="0" borderId="12" xfId="0" applyNumberFormat="1" applyFont="1" applyFill="1" applyBorder="1" applyAlignment="1" applyProtection="1">
      <alignment horizontal="right" vertical="center"/>
      <protection/>
    </xf>
    <xf numFmtId="177" fontId="14" fillId="0" borderId="59" xfId="0" applyNumberFormat="1" applyFont="1" applyFill="1" applyBorder="1" applyAlignment="1" applyProtection="1">
      <alignment horizontal="right" vertical="center" wrapText="1"/>
      <protection/>
    </xf>
    <xf numFmtId="0" fontId="11" fillId="0" borderId="11" xfId="0" applyFont="1" applyFill="1" applyBorder="1" applyAlignment="1" applyProtection="1">
      <alignment horizontal="left" vertical="center"/>
      <protection/>
    </xf>
    <xf numFmtId="177" fontId="11" fillId="0" borderId="15" xfId="0" applyNumberFormat="1" applyFont="1" applyFill="1" applyBorder="1" applyAlignment="1" applyProtection="1">
      <alignment horizontal="right" vertical="center"/>
      <protection/>
    </xf>
    <xf numFmtId="177" fontId="11" fillId="0" borderId="34" xfId="0" applyNumberFormat="1" applyFont="1" applyFill="1" applyBorder="1" applyAlignment="1" applyProtection="1">
      <alignment horizontal="right" vertical="center" wrapText="1"/>
      <protection/>
    </xf>
    <xf numFmtId="177" fontId="11" fillId="0" borderId="23" xfId="0" applyNumberFormat="1" applyFont="1" applyFill="1" applyBorder="1" applyAlignment="1" applyProtection="1">
      <alignment horizontal="right" vertical="center" wrapText="1"/>
      <protection/>
    </xf>
    <xf numFmtId="177" fontId="14" fillId="0" borderId="39" xfId="0" applyNumberFormat="1" applyFont="1" applyFill="1" applyBorder="1" applyAlignment="1" applyProtection="1">
      <alignment horizontal="right" vertical="center" wrapText="1"/>
      <protection/>
    </xf>
    <xf numFmtId="0" fontId="14" fillId="0" borderId="11" xfId="0" applyFont="1" applyFill="1" applyBorder="1" applyAlignment="1" applyProtection="1">
      <alignment horizontal="left" vertical="center"/>
      <protection/>
    </xf>
    <xf numFmtId="177" fontId="11" fillId="0" borderId="35" xfId="0" applyNumberFormat="1" applyFont="1" applyFill="1" applyBorder="1" applyAlignment="1" applyProtection="1">
      <alignment horizontal="right" vertical="center" wrapText="1"/>
      <protection/>
    </xf>
    <xf numFmtId="177" fontId="11" fillId="0" borderId="44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 applyProtection="1">
      <alignment horizontal="left" vertical="center"/>
      <protection/>
    </xf>
    <xf numFmtId="0" fontId="11" fillId="0" borderId="11" xfId="37" applyFont="1" applyFill="1" applyBorder="1" applyAlignment="1" applyProtection="1">
      <alignment horizontal="left" vertical="center"/>
      <protection/>
    </xf>
    <xf numFmtId="177" fontId="11" fillId="0" borderId="15" xfId="37" applyNumberFormat="1" applyFont="1" applyFill="1" applyBorder="1" applyAlignment="1" applyProtection="1">
      <alignment horizontal="right" vertical="center"/>
      <protection/>
    </xf>
    <xf numFmtId="177" fontId="11" fillId="0" borderId="12" xfId="37" applyNumberFormat="1" applyFont="1" applyFill="1" applyBorder="1" applyAlignment="1" applyProtection="1">
      <alignment horizontal="right" vertical="center"/>
      <protection/>
    </xf>
    <xf numFmtId="177" fontId="11" fillId="0" borderId="23" xfId="0" applyNumberFormat="1" applyFont="1" applyFill="1" applyBorder="1" applyAlignment="1" applyProtection="1">
      <alignment horizontal="right" vertical="center" wrapText="1"/>
      <protection locked="0"/>
    </xf>
    <xf numFmtId="176" fontId="11" fillId="0" borderId="12" xfId="37" applyNumberFormat="1" applyFont="1" applyFill="1" applyBorder="1" applyAlignment="1" applyProtection="1">
      <alignment horizontal="right" vertical="center"/>
      <protection locked="0"/>
    </xf>
    <xf numFmtId="176" fontId="11" fillId="0" borderId="15" xfId="37" applyNumberFormat="1" applyFont="1" applyFill="1" applyBorder="1" applyAlignment="1" applyProtection="1">
      <alignment horizontal="right" vertical="center"/>
      <protection locked="0"/>
    </xf>
    <xf numFmtId="0" fontId="11" fillId="0" borderId="43" xfId="0" applyFont="1" applyFill="1" applyBorder="1" applyAlignment="1" applyProtection="1">
      <alignment horizontal="left"/>
      <protection/>
    </xf>
    <xf numFmtId="177" fontId="11" fillId="0" borderId="15" xfId="0" applyNumberFormat="1" applyFont="1" applyFill="1" applyBorder="1" applyAlignment="1" applyProtection="1">
      <alignment horizontal="right"/>
      <protection/>
    </xf>
    <xf numFmtId="177" fontId="11" fillId="0" borderId="12" xfId="0" applyNumberFormat="1" applyFont="1" applyFill="1" applyBorder="1" applyAlignment="1" applyProtection="1">
      <alignment horizontal="right"/>
      <protection/>
    </xf>
    <xf numFmtId="177" fontId="11" fillId="0" borderId="35" xfId="0" applyNumberFormat="1" applyFont="1" applyFill="1" applyBorder="1" applyAlignment="1" applyProtection="1">
      <alignment horizontal="right"/>
      <protection/>
    </xf>
    <xf numFmtId="177" fontId="11" fillId="0" borderId="44" xfId="0" applyNumberFormat="1" applyFont="1" applyFill="1" applyBorder="1" applyAlignment="1" applyProtection="1">
      <alignment horizontal="right"/>
      <protection/>
    </xf>
    <xf numFmtId="0" fontId="11" fillId="0" borderId="24" xfId="0" applyFont="1" applyFill="1" applyBorder="1" applyAlignment="1" applyProtection="1">
      <alignment horizontal="left"/>
      <protection/>
    </xf>
    <xf numFmtId="177" fontId="11" fillId="0" borderId="13" xfId="0" applyNumberFormat="1" applyFont="1" applyFill="1" applyBorder="1" applyAlignment="1" applyProtection="1">
      <alignment horizontal="right"/>
      <protection/>
    </xf>
    <xf numFmtId="177" fontId="11" fillId="0" borderId="39" xfId="0" applyNumberFormat="1" applyFont="1" applyFill="1" applyBorder="1" applyAlignment="1" applyProtection="1">
      <alignment horizontal="right"/>
      <protection/>
    </xf>
    <xf numFmtId="0" fontId="17" fillId="0" borderId="20" xfId="0" applyFont="1" applyFill="1" applyBorder="1" applyAlignment="1" applyProtection="1">
      <alignment horizontal="left" vertical="center"/>
      <protection/>
    </xf>
    <xf numFmtId="177" fontId="17" fillId="0" borderId="18" xfId="0" applyNumberFormat="1" applyFont="1" applyFill="1" applyBorder="1" applyAlignment="1" applyProtection="1">
      <alignment horizontal="right" vertical="center"/>
      <protection/>
    </xf>
    <xf numFmtId="177" fontId="17" fillId="0" borderId="19" xfId="0" applyNumberFormat="1" applyFont="1" applyFill="1" applyBorder="1" applyAlignment="1" applyProtection="1">
      <alignment horizontal="right" vertical="center"/>
      <protection/>
    </xf>
    <xf numFmtId="177" fontId="14" fillId="0" borderId="0" xfId="0" applyNumberFormat="1" applyFont="1" applyFill="1" applyAlignment="1" applyProtection="1">
      <alignment horizontal="right"/>
      <protection locked="0"/>
    </xf>
    <xf numFmtId="177" fontId="14" fillId="0" borderId="0" xfId="0" applyNumberFormat="1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177" fontId="0" fillId="0" borderId="0" xfId="0" applyNumberFormat="1" applyFill="1" applyAlignment="1" applyProtection="1">
      <alignment horizontal="right"/>
      <protection locked="0"/>
    </xf>
    <xf numFmtId="177" fontId="0" fillId="0" borderId="0" xfId="0" applyNumberFormat="1" applyFill="1" applyAlignment="1" applyProtection="1">
      <alignment/>
      <protection locked="0"/>
    </xf>
    <xf numFmtId="176" fontId="14" fillId="0" borderId="18" xfId="0" applyNumberFormat="1" applyFont="1" applyFill="1" applyBorder="1" applyAlignment="1" applyProtection="1">
      <alignment horizontal="right" vertical="center"/>
      <protection/>
    </xf>
    <xf numFmtId="0" fontId="14" fillId="0" borderId="11" xfId="0" applyFont="1" applyFill="1" applyBorder="1" applyAlignment="1" applyProtection="1">
      <alignment/>
      <protection locked="0"/>
    </xf>
    <xf numFmtId="176" fontId="14" fillId="0" borderId="34" xfId="0" applyNumberFormat="1" applyFont="1" applyFill="1" applyBorder="1" applyAlignment="1" applyProtection="1">
      <alignment/>
      <protection locked="0"/>
    </xf>
    <xf numFmtId="176" fontId="14" fillId="0" borderId="11" xfId="0" applyNumberFormat="1" applyFont="1" applyFill="1" applyBorder="1" applyAlignment="1" applyProtection="1">
      <alignment/>
      <protection locked="0"/>
    </xf>
    <xf numFmtId="0" fontId="11" fillId="0" borderId="10" xfId="0" applyFont="1" applyFill="1" applyBorder="1" applyAlignment="1" applyProtection="1">
      <alignment horizontal="left" vertical="center"/>
      <protection locked="0"/>
    </xf>
    <xf numFmtId="176" fontId="11" fillId="0" borderId="12" xfId="0" applyNumberFormat="1" applyFont="1" applyFill="1" applyBorder="1" applyAlignment="1" applyProtection="1">
      <alignment horizontal="right" vertical="center"/>
      <protection/>
    </xf>
    <xf numFmtId="176" fontId="11" fillId="0" borderId="10" xfId="0" applyNumberFormat="1" applyFont="1" applyFill="1" applyBorder="1" applyAlignment="1" applyProtection="1">
      <alignment horizontal="right" vertical="center"/>
      <protection/>
    </xf>
    <xf numFmtId="176" fontId="17" fillId="0" borderId="15" xfId="0" applyNumberFormat="1" applyFont="1" applyFill="1" applyBorder="1" applyAlignment="1" applyProtection="1">
      <alignment horizontal="right" vertical="center"/>
      <protection/>
    </xf>
    <xf numFmtId="0" fontId="14" fillId="0" borderId="10" xfId="0" applyFont="1" applyFill="1" applyBorder="1" applyAlignment="1" applyProtection="1">
      <alignment horizontal="left" vertical="center"/>
      <protection locked="0"/>
    </xf>
    <xf numFmtId="177" fontId="11" fillId="0" borderId="10" xfId="0" applyNumberFormat="1" applyFont="1" applyFill="1" applyBorder="1" applyAlignment="1" applyProtection="1">
      <alignment horizontal="right" vertical="center"/>
      <protection/>
    </xf>
    <xf numFmtId="177" fontId="17" fillId="0" borderId="15" xfId="0" applyNumberFormat="1" applyFont="1" applyFill="1" applyBorder="1" applyAlignment="1" applyProtection="1">
      <alignment horizontal="right" vertical="center" wrapText="1"/>
      <protection/>
    </xf>
    <xf numFmtId="177" fontId="14" fillId="0" borderId="12" xfId="0" applyNumberFormat="1" applyFont="1" applyFill="1" applyBorder="1" applyAlignment="1" applyProtection="1">
      <alignment horizontal="right" vertical="center"/>
      <protection locked="0"/>
    </xf>
    <xf numFmtId="177" fontId="14" fillId="0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Fill="1" applyBorder="1" applyAlignment="1" applyProtection="1">
      <alignment vertical="center"/>
      <protection locked="0"/>
    </xf>
    <xf numFmtId="177" fontId="14" fillId="0" borderId="12" xfId="0" applyNumberFormat="1" applyFont="1" applyFill="1" applyBorder="1" applyAlignment="1" applyProtection="1">
      <alignment vertical="center"/>
      <protection locked="0"/>
    </xf>
    <xf numFmtId="177" fontId="14" fillId="0" borderId="10" xfId="0" applyNumberFormat="1" applyFont="1" applyFill="1" applyBorder="1" applyAlignment="1" applyProtection="1">
      <alignment vertical="center"/>
      <protection locked="0"/>
    </xf>
    <xf numFmtId="177" fontId="14" fillId="0" borderId="15" xfId="0" applyNumberFormat="1" applyFont="1" applyFill="1" applyBorder="1" applyAlignment="1" applyProtection="1">
      <alignment vertical="center"/>
      <protection/>
    </xf>
    <xf numFmtId="176" fontId="14" fillId="0" borderId="12" xfId="0" applyNumberFormat="1" applyFont="1" applyFill="1" applyBorder="1" applyAlignment="1" applyProtection="1">
      <alignment vertical="center"/>
      <protection locked="0"/>
    </xf>
    <xf numFmtId="177" fontId="11" fillId="0" borderId="12" xfId="37" applyNumberFormat="1" applyFont="1" applyFill="1" applyBorder="1" applyAlignment="1" applyProtection="1">
      <alignment horizontal="right" vertical="center"/>
      <protection/>
    </xf>
    <xf numFmtId="177" fontId="11" fillId="0" borderId="10" xfId="37" applyNumberFormat="1" applyFont="1" applyFill="1" applyBorder="1" applyAlignment="1" applyProtection="1">
      <alignment horizontal="right" vertical="center"/>
      <protection/>
    </xf>
    <xf numFmtId="0" fontId="20" fillId="0" borderId="10" xfId="37" applyFont="1" applyFill="1" applyBorder="1" applyAlignment="1" applyProtection="1">
      <alignment horizontal="left" vertical="center"/>
      <protection locked="0"/>
    </xf>
    <xf numFmtId="177" fontId="20" fillId="0" borderId="15" xfId="37" applyNumberFormat="1" applyFont="1" applyFill="1" applyBorder="1" applyAlignment="1" applyProtection="1">
      <alignment horizontal="right" vertical="center"/>
      <protection/>
    </xf>
    <xf numFmtId="0" fontId="11" fillId="0" borderId="10" xfId="37" applyFont="1" applyFill="1" applyBorder="1" applyAlignment="1" applyProtection="1">
      <alignment horizontal="left" vertical="center"/>
      <protection locked="0"/>
    </xf>
    <xf numFmtId="0" fontId="11" fillId="0" borderId="24" xfId="0" applyFont="1" applyFill="1" applyBorder="1" applyAlignment="1" applyProtection="1">
      <alignment horizontal="left"/>
      <protection locked="0"/>
    </xf>
    <xf numFmtId="177" fontId="11" fillId="0" borderId="30" xfId="0" applyNumberFormat="1" applyFont="1" applyFill="1" applyBorder="1" applyAlignment="1" applyProtection="1">
      <alignment horizontal="right" vertical="center" wrapText="1"/>
      <protection/>
    </xf>
    <xf numFmtId="0" fontId="11" fillId="0" borderId="22" xfId="0" applyFont="1" applyFill="1" applyBorder="1" applyAlignment="1" applyProtection="1">
      <alignment horizontal="left"/>
      <protection locked="0"/>
    </xf>
    <xf numFmtId="177" fontId="17" fillId="0" borderId="41" xfId="0" applyNumberFormat="1" applyFont="1" applyFill="1" applyBorder="1" applyAlignment="1" applyProtection="1">
      <alignment horizontal="right" vertical="center" wrapText="1"/>
      <protection/>
    </xf>
    <xf numFmtId="177" fontId="17" fillId="0" borderId="11" xfId="0" applyNumberFormat="1" applyFont="1" applyFill="1" applyBorder="1" applyAlignment="1" applyProtection="1">
      <alignment horizontal="right" vertical="center" wrapText="1"/>
      <protection/>
    </xf>
    <xf numFmtId="177" fontId="11" fillId="0" borderId="38" xfId="0" applyNumberFormat="1" applyFont="1" applyFill="1" applyBorder="1" applyAlignment="1" applyProtection="1">
      <alignment horizontal="right" vertical="center" wrapText="1"/>
      <protection/>
    </xf>
    <xf numFmtId="0" fontId="14" fillId="0" borderId="52" xfId="0" applyFont="1" applyFill="1" applyBorder="1" applyAlignment="1" applyProtection="1">
      <alignment vertical="center"/>
      <protection/>
    </xf>
    <xf numFmtId="177" fontId="11" fillId="0" borderId="50" xfId="0" applyNumberFormat="1" applyFont="1" applyFill="1" applyBorder="1" applyAlignment="1" applyProtection="1">
      <alignment vertical="center" wrapText="1"/>
      <protection/>
    </xf>
    <xf numFmtId="177" fontId="11" fillId="0" borderId="45" xfId="0" applyNumberFormat="1" applyFont="1" applyFill="1" applyBorder="1" applyAlignment="1" applyProtection="1">
      <alignment vertical="center" wrapText="1"/>
      <protection/>
    </xf>
    <xf numFmtId="0" fontId="19" fillId="0" borderId="11" xfId="37" applyFont="1" applyFill="1" applyBorder="1" applyAlignment="1" applyProtection="1">
      <alignment horizontal="left" vertical="center"/>
      <protection/>
    </xf>
    <xf numFmtId="177" fontId="17" fillId="0" borderId="47" xfId="0" applyNumberFormat="1" applyFont="1" applyFill="1" applyBorder="1" applyAlignment="1" applyProtection="1">
      <alignment vertical="center" wrapText="1"/>
      <protection/>
    </xf>
    <xf numFmtId="0" fontId="11" fillId="0" borderId="21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left" vertical="center"/>
      <protection/>
    </xf>
    <xf numFmtId="177" fontId="11" fillId="0" borderId="14" xfId="0" applyNumberFormat="1" applyFont="1" applyFill="1" applyBorder="1" applyAlignment="1" applyProtection="1">
      <alignment horizontal="right" vertical="center" wrapText="1"/>
      <protection/>
    </xf>
    <xf numFmtId="177" fontId="11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24" xfId="37" applyFont="1" applyFill="1" applyBorder="1" applyAlignment="1" applyProtection="1">
      <alignment horizontal="left" vertical="center"/>
      <protection/>
    </xf>
    <xf numFmtId="177" fontId="11" fillId="0" borderId="46" xfId="0" applyNumberFormat="1" applyFont="1" applyFill="1" applyBorder="1" applyAlignment="1" applyProtection="1">
      <alignment horizontal="right" vertical="center" wrapText="1"/>
      <protection/>
    </xf>
    <xf numFmtId="177" fontId="11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Fill="1" applyAlignment="1" applyProtection="1">
      <alignment horizontal="center"/>
      <protection/>
    </xf>
    <xf numFmtId="0" fontId="14" fillId="0" borderId="20" xfId="0" applyFont="1" applyFill="1" applyBorder="1" applyAlignment="1" applyProtection="1">
      <alignment horizontal="left" vertical="center" wrapText="1"/>
      <protection/>
    </xf>
    <xf numFmtId="0" fontId="11" fillId="0" borderId="22" xfId="0" applyFont="1" applyFill="1" applyBorder="1" applyAlignment="1" applyProtection="1">
      <alignment horizontal="left" vertical="center"/>
      <protection/>
    </xf>
    <xf numFmtId="177" fontId="11" fillId="0" borderId="41" xfId="0" applyNumberFormat="1" applyFont="1" applyFill="1" applyBorder="1" applyAlignment="1" applyProtection="1">
      <alignment horizontal="right" vertical="center" wrapText="1"/>
      <protection/>
    </xf>
    <xf numFmtId="0" fontId="17" fillId="0" borderId="11" xfId="0" applyFont="1" applyFill="1" applyBorder="1" applyAlignment="1" applyProtection="1">
      <alignment horizontal="left" vertical="center"/>
      <protection/>
    </xf>
    <xf numFmtId="177" fontId="11" fillId="0" borderId="10" xfId="0" applyNumberFormat="1" applyFont="1" applyFill="1" applyBorder="1" applyAlignment="1" applyProtection="1">
      <alignment horizontal="right" vertical="center" wrapText="1"/>
      <protection/>
    </xf>
    <xf numFmtId="177" fontId="14" fillId="0" borderId="10" xfId="0" applyNumberFormat="1" applyFont="1" applyFill="1" applyBorder="1" applyAlignment="1" applyProtection="1">
      <alignment horizontal="right" vertical="center" wrapText="1"/>
      <protection/>
    </xf>
    <xf numFmtId="177" fontId="17" fillId="0" borderId="20" xfId="37" applyNumberFormat="1" applyFont="1" applyFill="1" applyBorder="1" applyAlignment="1" applyProtection="1">
      <alignment horizontal="left" vertical="center"/>
      <protection/>
    </xf>
    <xf numFmtId="177" fontId="17" fillId="0" borderId="18" xfId="37" applyNumberFormat="1" applyFont="1" applyFill="1" applyBorder="1" applyAlignment="1" applyProtection="1">
      <alignment horizontal="right" vertical="center"/>
      <protection/>
    </xf>
    <xf numFmtId="0" fontId="11" fillId="0" borderId="62" xfId="37" applyFont="1" applyFill="1" applyBorder="1" applyAlignment="1" applyProtection="1">
      <alignment horizontal="left" vertical="center"/>
      <protection locked="0"/>
    </xf>
    <xf numFmtId="177" fontId="11" fillId="0" borderId="45" xfId="37" applyNumberFormat="1" applyFont="1" applyFill="1" applyBorder="1" applyAlignment="1" applyProtection="1">
      <alignment horizontal="right" vertical="center"/>
      <protection locked="0"/>
    </xf>
    <xf numFmtId="177" fontId="11" fillId="0" borderId="41" xfId="37" applyNumberFormat="1" applyFont="1" applyFill="1" applyBorder="1" applyAlignment="1" applyProtection="1">
      <alignment horizontal="right" vertical="center"/>
      <protection locked="0"/>
    </xf>
    <xf numFmtId="177" fontId="17" fillId="0" borderId="63" xfId="37" applyNumberFormat="1" applyFont="1" applyFill="1" applyBorder="1" applyAlignment="1" applyProtection="1">
      <alignment horizontal="left" vertical="center"/>
      <protection/>
    </xf>
    <xf numFmtId="0" fontId="11" fillId="0" borderId="22" xfId="37" applyFont="1" applyFill="1" applyBorder="1" applyAlignment="1" applyProtection="1">
      <alignment horizontal="left" vertical="center"/>
      <protection locked="0"/>
    </xf>
    <xf numFmtId="177" fontId="17" fillId="0" borderId="23" xfId="37" applyNumberFormat="1" applyFont="1" applyFill="1" applyBorder="1" applyAlignment="1" applyProtection="1">
      <alignment horizontal="right" vertical="center"/>
      <protection locked="0"/>
    </xf>
    <xf numFmtId="177" fontId="17" fillId="0" borderId="63" xfId="0" applyNumberFormat="1" applyFont="1" applyFill="1" applyBorder="1" applyAlignment="1" applyProtection="1">
      <alignment horizontal="right" vertical="center" wrapText="1"/>
      <protection/>
    </xf>
    <xf numFmtId="177" fontId="11" fillId="0" borderId="64" xfId="0" applyNumberFormat="1" applyFont="1" applyFill="1" applyBorder="1" applyAlignment="1" applyProtection="1">
      <alignment horizontal="right" vertical="center" wrapText="1"/>
      <protection/>
    </xf>
    <xf numFmtId="177" fontId="11" fillId="0" borderId="23" xfId="0" applyNumberFormat="1" applyFont="1" applyFill="1" applyBorder="1" applyAlignment="1" applyProtection="1">
      <alignment horizontal="right" vertical="center" wrapText="1"/>
      <protection/>
    </xf>
    <xf numFmtId="0" fontId="9" fillId="0" borderId="22" xfId="0" applyFont="1" applyFill="1" applyBorder="1" applyAlignment="1" applyProtection="1">
      <alignment horizontal="left" vertical="center"/>
      <protection locked="0"/>
    </xf>
    <xf numFmtId="177" fontId="9" fillId="0" borderId="46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20" xfId="37" applyFont="1" applyFill="1" applyBorder="1" applyAlignment="1" applyProtection="1">
      <alignment horizontal="left" vertical="center"/>
      <protection locked="0"/>
    </xf>
    <xf numFmtId="177" fontId="9" fillId="0" borderId="38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24" xfId="0" applyFont="1" applyFill="1" applyBorder="1" applyAlignment="1" applyProtection="1">
      <alignment horizontal="left" vertical="center"/>
      <protection locked="0"/>
    </xf>
    <xf numFmtId="0" fontId="14" fillId="0" borderId="43" xfId="37" applyFont="1" applyFill="1" applyBorder="1" applyAlignment="1" applyProtection="1">
      <alignment horizontal="left" vertical="center" wrapText="1"/>
      <protection/>
    </xf>
    <xf numFmtId="177" fontId="14" fillId="0" borderId="37" xfId="0" applyNumberFormat="1" applyFont="1" applyFill="1" applyBorder="1" applyAlignment="1" applyProtection="1">
      <alignment horizontal="right" vertical="center" wrapText="1"/>
      <protection locked="0"/>
    </xf>
    <xf numFmtId="177" fontId="11" fillId="0" borderId="46" xfId="0" applyNumberFormat="1" applyFont="1" applyFill="1" applyBorder="1" applyAlignment="1" applyProtection="1">
      <alignment vertical="center"/>
      <protection/>
    </xf>
    <xf numFmtId="0" fontId="17" fillId="0" borderId="27" xfId="37" applyFont="1" applyFill="1" applyBorder="1" applyAlignment="1" applyProtection="1">
      <alignment horizontal="left" vertical="center"/>
      <protection/>
    </xf>
    <xf numFmtId="177" fontId="14" fillId="0" borderId="38" xfId="0" applyNumberFormat="1" applyFont="1" applyFill="1" applyBorder="1" applyAlignment="1" applyProtection="1">
      <alignment horizontal="right" vertical="center" wrapText="1"/>
      <protection/>
    </xf>
    <xf numFmtId="177" fontId="11" fillId="0" borderId="42" xfId="0" applyNumberFormat="1" applyFont="1" applyFill="1" applyBorder="1" applyAlignment="1" applyProtection="1">
      <alignment horizontal="right" vertical="center" wrapText="1"/>
      <protection/>
    </xf>
    <xf numFmtId="49" fontId="11" fillId="0" borderId="52" xfId="0" applyNumberFormat="1" applyFont="1" applyFill="1" applyBorder="1" applyAlignment="1" applyProtection="1">
      <alignment horizontal="left" vertical="center" wrapText="1"/>
      <protection/>
    </xf>
    <xf numFmtId="0" fontId="11" fillId="0" borderId="29" xfId="0" applyNumberFormat="1" applyFont="1" applyFill="1" applyBorder="1" applyAlignment="1" applyProtection="1">
      <alignment horizontal="center" vertical="center" wrapText="1"/>
      <protection/>
    </xf>
    <xf numFmtId="0" fontId="11" fillId="0" borderId="31" xfId="0" applyNumberFormat="1" applyFont="1" applyFill="1" applyBorder="1" applyAlignment="1" applyProtection="1">
      <alignment horizontal="center" vertical="center" wrapText="1"/>
      <protection/>
    </xf>
    <xf numFmtId="0" fontId="11" fillId="0" borderId="32" xfId="0" applyNumberFormat="1" applyFont="1" applyFill="1" applyBorder="1" applyAlignment="1">
      <alignment horizontal="center" vertical="center" wrapText="1"/>
    </xf>
    <xf numFmtId="177" fontId="14" fillId="0" borderId="65" xfId="0" applyNumberFormat="1" applyFont="1" applyFill="1" applyBorder="1" applyAlignment="1" applyProtection="1">
      <alignment horizontal="right" vertical="center" wrapText="1"/>
      <protection/>
    </xf>
    <xf numFmtId="0" fontId="14" fillId="0" borderId="39" xfId="37" applyFont="1" applyFill="1" applyBorder="1" applyAlignment="1" applyProtection="1">
      <alignment horizontal="left" vertical="center"/>
      <protection locked="0"/>
    </xf>
    <xf numFmtId="177" fontId="11" fillId="0" borderId="21" xfId="0" applyNumberFormat="1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 vertical="center" wrapText="1"/>
      <protection locked="0"/>
    </xf>
    <xf numFmtId="0" fontId="11" fillId="0" borderId="21" xfId="0" applyFont="1" applyFill="1" applyBorder="1" applyAlignment="1" applyProtection="1">
      <alignment horizontal="center" vertical="center" wrapText="1"/>
      <protection locked="0"/>
    </xf>
    <xf numFmtId="0" fontId="14" fillId="0" borderId="24" xfId="37" applyFont="1" applyFill="1" applyBorder="1" applyAlignment="1" applyProtection="1">
      <alignment vertical="center"/>
      <protection locked="0"/>
    </xf>
    <xf numFmtId="177" fontId="14" fillId="0" borderId="13" xfId="37" applyNumberFormat="1" applyFont="1" applyFill="1" applyBorder="1" applyAlignment="1" applyProtection="1">
      <alignment vertical="center"/>
      <protection locked="0"/>
    </xf>
    <xf numFmtId="177" fontId="14" fillId="0" borderId="24" xfId="37" applyNumberFormat="1" applyFont="1" applyFill="1" applyBorder="1" applyAlignment="1" applyProtection="1">
      <alignment vertical="center"/>
      <protection locked="0"/>
    </xf>
    <xf numFmtId="177" fontId="14" fillId="0" borderId="30" xfId="37" applyNumberFormat="1" applyFont="1" applyFill="1" applyBorder="1" applyAlignment="1" applyProtection="1">
      <alignment vertical="center"/>
      <protection/>
    </xf>
    <xf numFmtId="177" fontId="14" fillId="0" borderId="19" xfId="37" applyNumberFormat="1" applyFont="1" applyFill="1" applyBorder="1" applyAlignment="1" applyProtection="1">
      <alignment horizontal="right" vertical="center"/>
      <protection locked="0"/>
    </xf>
    <xf numFmtId="177" fontId="14" fillId="0" borderId="20" xfId="37" applyNumberFormat="1" applyFont="1" applyFill="1" applyBorder="1" applyAlignment="1" applyProtection="1">
      <alignment horizontal="right" vertical="center"/>
      <protection locked="0"/>
    </xf>
    <xf numFmtId="0" fontId="11" fillId="0" borderId="10" xfId="37" applyFont="1" applyFill="1" applyBorder="1" applyAlignment="1" applyProtection="1">
      <alignment horizontal="left" vertical="center"/>
      <protection/>
    </xf>
    <xf numFmtId="0" fontId="11" fillId="0" borderId="22" xfId="37" applyFont="1" applyFill="1" applyBorder="1" applyAlignment="1" applyProtection="1">
      <alignment horizontal="left" vertical="center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177" fontId="14" fillId="0" borderId="18" xfId="0" applyNumberFormat="1" applyFont="1" applyFill="1" applyBorder="1" applyAlignment="1" applyProtection="1">
      <alignment horizontal="right" vertical="center" wrapText="1"/>
      <protection/>
    </xf>
    <xf numFmtId="177" fontId="14" fillId="0" borderId="17" xfId="0" applyNumberFormat="1" applyFont="1" applyFill="1" applyBorder="1" applyAlignment="1" applyProtection="1">
      <alignment horizontal="right" vertical="center"/>
      <protection/>
    </xf>
    <xf numFmtId="177" fontId="11" fillId="0" borderId="45" xfId="0" applyNumberFormat="1" applyFont="1" applyFill="1" applyBorder="1" applyAlignment="1" applyProtection="1">
      <alignment horizontal="right" vertical="center" wrapText="1"/>
      <protection/>
    </xf>
    <xf numFmtId="177" fontId="11" fillId="0" borderId="17" xfId="0" applyNumberFormat="1" applyFont="1" applyFill="1" applyBorder="1" applyAlignment="1" applyProtection="1">
      <alignment horizontal="right" vertical="center" wrapText="1"/>
      <protection/>
    </xf>
    <xf numFmtId="177" fontId="14" fillId="0" borderId="25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18" xfId="37" applyFont="1" applyFill="1" applyBorder="1" applyAlignment="1" applyProtection="1">
      <alignment horizontal="left" vertical="center"/>
      <protection/>
    </xf>
    <xf numFmtId="0" fontId="11" fillId="0" borderId="15" xfId="37" applyFont="1" applyFill="1" applyBorder="1" applyAlignment="1" applyProtection="1">
      <alignment horizontal="left" vertical="center"/>
      <protection/>
    </xf>
    <xf numFmtId="0" fontId="14" fillId="0" borderId="15" xfId="37" applyFont="1" applyFill="1" applyBorder="1" applyAlignment="1" applyProtection="1">
      <alignment vertical="center"/>
      <protection locked="0"/>
    </xf>
    <xf numFmtId="0" fontId="11" fillId="0" borderId="30" xfId="0" applyNumberFormat="1" applyFont="1" applyFill="1" applyBorder="1" applyAlignment="1" applyProtection="1">
      <alignment horizontal="center" vertical="center"/>
      <protection/>
    </xf>
    <xf numFmtId="0" fontId="14" fillId="0" borderId="20" xfId="0" applyFont="1" applyFill="1" applyBorder="1" applyAlignment="1" applyProtection="1">
      <alignment vertical="center"/>
      <protection locked="0"/>
    </xf>
    <xf numFmtId="177" fontId="9" fillId="0" borderId="45" xfId="0" applyNumberFormat="1" applyFont="1" applyFill="1" applyBorder="1" applyAlignment="1" applyProtection="1">
      <alignment horizontal="right" vertical="center" wrapText="1"/>
      <protection locked="0"/>
    </xf>
    <xf numFmtId="177" fontId="8" fillId="0" borderId="47" xfId="37" applyNumberFormat="1" applyFont="1" applyFill="1" applyBorder="1" applyAlignment="1" applyProtection="1">
      <alignment horizontal="right" vertical="center"/>
      <protection locked="0"/>
    </xf>
    <xf numFmtId="49" fontId="11" fillId="0" borderId="13" xfId="0" applyNumberFormat="1" applyFont="1" applyFill="1" applyBorder="1" applyAlignment="1" applyProtection="1">
      <alignment horizontal="left" vertical="center" wrapText="1"/>
      <protection/>
    </xf>
    <xf numFmtId="177" fontId="17" fillId="0" borderId="66" xfId="0" applyNumberFormat="1" applyFont="1" applyFill="1" applyBorder="1" applyAlignment="1" applyProtection="1">
      <alignment horizontal="right" vertical="center" wrapText="1"/>
      <protection/>
    </xf>
    <xf numFmtId="0" fontId="28" fillId="0" borderId="0" xfId="0" applyFont="1" applyAlignment="1">
      <alignment/>
    </xf>
    <xf numFmtId="176" fontId="28" fillId="0" borderId="0" xfId="0" applyNumberFormat="1" applyFont="1" applyFill="1" applyBorder="1" applyAlignment="1">
      <alignment vertical="center"/>
    </xf>
    <xf numFmtId="0" fontId="13" fillId="0" borderId="12" xfId="0" applyNumberFormat="1" applyFont="1" applyFill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176" fontId="16" fillId="0" borderId="10" xfId="0" applyNumberFormat="1" applyFont="1" applyBorder="1" applyAlignment="1">
      <alignment vertical="center"/>
    </xf>
    <xf numFmtId="176" fontId="16" fillId="0" borderId="15" xfId="0" applyNumberFormat="1" applyFont="1" applyBorder="1" applyAlignment="1">
      <alignment vertical="center"/>
    </xf>
    <xf numFmtId="177" fontId="16" fillId="0" borderId="10" xfId="0" applyNumberFormat="1" applyFont="1" applyFill="1" applyBorder="1" applyAlignment="1">
      <alignment horizontal="right" vertical="center" wrapText="1"/>
    </xf>
    <xf numFmtId="177" fontId="16" fillId="0" borderId="12" xfId="0" applyNumberFormat="1" applyFont="1" applyFill="1" applyBorder="1" applyAlignment="1">
      <alignment horizontal="right" vertical="center" wrapText="1"/>
    </xf>
    <xf numFmtId="177" fontId="16" fillId="0" borderId="14" xfId="0" applyNumberFormat="1" applyFont="1" applyFill="1" applyBorder="1" applyAlignment="1">
      <alignment horizontal="right" vertical="center" wrapText="1"/>
    </xf>
    <xf numFmtId="176" fontId="16" fillId="0" borderId="11" xfId="0" applyNumberFormat="1" applyFont="1" applyFill="1" applyBorder="1" applyAlignment="1">
      <alignment vertical="center"/>
    </xf>
    <xf numFmtId="177" fontId="16" fillId="0" borderId="28" xfId="0" applyNumberFormat="1" applyFont="1" applyFill="1" applyBorder="1" applyAlignment="1">
      <alignment horizontal="right" vertical="center" wrapText="1"/>
    </xf>
    <xf numFmtId="176" fontId="16" fillId="0" borderId="10" xfId="0" applyNumberFormat="1" applyFont="1" applyFill="1" applyBorder="1" applyAlignment="1">
      <alignment vertical="center"/>
    </xf>
    <xf numFmtId="176" fontId="16" fillId="0" borderId="24" xfId="0" applyNumberFormat="1" applyFont="1" applyFill="1" applyBorder="1" applyAlignment="1">
      <alignment vertical="center"/>
    </xf>
    <xf numFmtId="177" fontId="16" fillId="0" borderId="58" xfId="0" applyNumberFormat="1" applyFont="1" applyFill="1" applyBorder="1" applyAlignment="1">
      <alignment horizontal="right" vertical="center" wrapText="1"/>
    </xf>
    <xf numFmtId="177" fontId="16" fillId="0" borderId="24" xfId="0" applyNumberFormat="1" applyFont="1" applyFill="1" applyBorder="1" applyAlignment="1">
      <alignment horizontal="right" vertical="center" wrapText="1"/>
    </xf>
    <xf numFmtId="177" fontId="16" fillId="0" borderId="13" xfId="0" applyNumberFormat="1" applyFont="1" applyFill="1" applyBorder="1" applyAlignment="1">
      <alignment horizontal="right" vertical="center" wrapText="1"/>
    </xf>
    <xf numFmtId="0" fontId="16" fillId="0" borderId="42" xfId="0" applyFont="1" applyBorder="1" applyAlignment="1">
      <alignment vertical="center"/>
    </xf>
    <xf numFmtId="0" fontId="21" fillId="0" borderId="41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177" fontId="16" fillId="0" borderId="22" xfId="0" applyNumberFormat="1" applyFont="1" applyFill="1" applyBorder="1" applyAlignment="1">
      <alignment horizontal="right" vertical="center" wrapText="1"/>
    </xf>
    <xf numFmtId="177" fontId="16" fillId="0" borderId="46" xfId="0" applyNumberFormat="1" applyFont="1" applyFill="1" applyBorder="1" applyAlignment="1">
      <alignment horizontal="right" vertical="center" wrapText="1"/>
    </xf>
    <xf numFmtId="176" fontId="13" fillId="0" borderId="11" xfId="0" applyNumberFormat="1" applyFont="1" applyFill="1" applyBorder="1" applyAlignment="1">
      <alignment vertical="center"/>
    </xf>
    <xf numFmtId="177" fontId="13" fillId="0" borderId="23" xfId="0" applyNumberFormat="1" applyFont="1" applyFill="1" applyBorder="1" applyAlignment="1">
      <alignment horizontal="right" vertical="center" wrapText="1"/>
    </xf>
    <xf numFmtId="177" fontId="13" fillId="0" borderId="34" xfId="0" applyNumberFormat="1" applyFont="1" applyFill="1" applyBorder="1" applyAlignment="1">
      <alignment horizontal="right" vertical="center" wrapText="1"/>
    </xf>
    <xf numFmtId="177" fontId="13" fillId="0" borderId="18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/>
    </xf>
    <xf numFmtId="0" fontId="0" fillId="34" borderId="0" xfId="0" applyFill="1" applyAlignment="1">
      <alignment/>
    </xf>
    <xf numFmtId="49" fontId="11" fillId="34" borderId="21" xfId="0" applyNumberFormat="1" applyFont="1" applyFill="1" applyBorder="1" applyAlignment="1" applyProtection="1">
      <alignment horizontal="left" vertical="center" wrapText="1"/>
      <protection/>
    </xf>
    <xf numFmtId="0" fontId="11" fillId="34" borderId="21" xfId="0" applyNumberFormat="1" applyFont="1" applyFill="1" applyBorder="1" applyAlignment="1" applyProtection="1">
      <alignment horizontal="center" vertical="center" wrapText="1"/>
      <protection/>
    </xf>
    <xf numFmtId="177" fontId="11" fillId="34" borderId="13" xfId="37" applyNumberFormat="1" applyFont="1" applyFill="1" applyBorder="1" applyAlignment="1" applyProtection="1">
      <alignment horizontal="right" vertical="center"/>
      <protection/>
    </xf>
    <xf numFmtId="177" fontId="11" fillId="34" borderId="46" xfId="0" applyNumberFormat="1" applyFont="1" applyFill="1" applyBorder="1" applyAlignment="1" applyProtection="1">
      <alignment horizontal="right" vertical="center" wrapText="1"/>
      <protection/>
    </xf>
    <xf numFmtId="177" fontId="11" fillId="34" borderId="41" xfId="0" applyNumberFormat="1" applyFont="1" applyFill="1" applyBorder="1" applyAlignment="1" applyProtection="1">
      <alignment horizontal="right" vertical="center" wrapText="1"/>
      <protection/>
    </xf>
    <xf numFmtId="177" fontId="17" fillId="34" borderId="25" xfId="0" applyNumberFormat="1" applyFont="1" applyFill="1" applyBorder="1" applyAlignment="1" applyProtection="1">
      <alignment horizontal="right" vertical="center" wrapText="1"/>
      <protection/>
    </xf>
    <xf numFmtId="177" fontId="17" fillId="34" borderId="18" xfId="0" applyNumberFormat="1" applyFont="1" applyFill="1" applyBorder="1" applyAlignment="1" applyProtection="1">
      <alignment horizontal="right" vertical="center" wrapText="1"/>
      <protection/>
    </xf>
    <xf numFmtId="0" fontId="11" fillId="34" borderId="22" xfId="0" applyFont="1" applyFill="1" applyBorder="1" applyAlignment="1" applyProtection="1">
      <alignment horizontal="left" vertical="center"/>
      <protection locked="0"/>
    </xf>
    <xf numFmtId="177" fontId="11" fillId="34" borderId="21" xfId="0" applyNumberFormat="1" applyFont="1" applyFill="1" applyBorder="1" applyAlignment="1" applyProtection="1">
      <alignment horizontal="right" vertical="center"/>
      <protection/>
    </xf>
    <xf numFmtId="177" fontId="11" fillId="34" borderId="22" xfId="0" applyNumberFormat="1" applyFont="1" applyFill="1" applyBorder="1" applyAlignment="1" applyProtection="1">
      <alignment horizontal="right" vertical="center"/>
      <protection/>
    </xf>
    <xf numFmtId="176" fontId="14" fillId="34" borderId="11" xfId="0" applyNumberFormat="1" applyFont="1" applyFill="1" applyBorder="1" applyAlignment="1" applyProtection="1">
      <alignment vertical="center"/>
      <protection locked="0"/>
    </xf>
    <xf numFmtId="177" fontId="17" fillId="34" borderId="19" xfId="0" applyNumberFormat="1" applyFont="1" applyFill="1" applyBorder="1" applyAlignment="1" applyProtection="1">
      <alignment horizontal="right" vertical="center" wrapText="1"/>
      <protection/>
    </xf>
    <xf numFmtId="177" fontId="17" fillId="34" borderId="20" xfId="0" applyNumberFormat="1" applyFont="1" applyFill="1" applyBorder="1" applyAlignment="1" applyProtection="1">
      <alignment horizontal="right" vertical="center" wrapText="1"/>
      <protection/>
    </xf>
    <xf numFmtId="177" fontId="17" fillId="34" borderId="23" xfId="0" applyNumberFormat="1" applyFont="1" applyFill="1" applyBorder="1" applyAlignment="1" applyProtection="1">
      <alignment horizontal="right" vertical="center" wrapText="1"/>
      <protection/>
    </xf>
    <xf numFmtId="177" fontId="14" fillId="0" borderId="37" xfId="0" applyNumberFormat="1" applyFont="1" applyFill="1" applyBorder="1" applyAlignment="1" applyProtection="1">
      <alignment horizontal="right" vertical="center" wrapText="1"/>
      <protection locked="0"/>
    </xf>
    <xf numFmtId="177" fontId="11" fillId="34" borderId="41" xfId="0" applyNumberFormat="1" applyFont="1" applyFill="1" applyBorder="1" applyAlignment="1" applyProtection="1">
      <alignment horizontal="right"/>
      <protection/>
    </xf>
    <xf numFmtId="177" fontId="11" fillId="34" borderId="46" xfId="0" applyNumberFormat="1" applyFont="1" applyFill="1" applyBorder="1" applyAlignment="1" applyProtection="1">
      <alignment horizontal="right"/>
      <protection/>
    </xf>
    <xf numFmtId="177" fontId="17" fillId="34" borderId="38" xfId="0" applyNumberFormat="1" applyFont="1" applyFill="1" applyBorder="1" applyAlignment="1" applyProtection="1">
      <alignment horizontal="right" vertical="center" wrapText="1"/>
      <protection/>
    </xf>
    <xf numFmtId="177" fontId="10" fillId="0" borderId="19" xfId="0" applyNumberFormat="1" applyFont="1" applyBorder="1" applyAlignment="1" applyProtection="1">
      <alignment horizontal="right" vertical="center" shrinkToFit="1"/>
      <protection/>
    </xf>
    <xf numFmtId="177" fontId="10" fillId="0" borderId="27" xfId="0" applyNumberFormat="1" applyFont="1" applyBorder="1" applyAlignment="1" applyProtection="1">
      <alignment horizontal="right" vertical="center" shrinkToFit="1"/>
      <protection/>
    </xf>
    <xf numFmtId="177" fontId="10" fillId="0" borderId="25" xfId="0" applyNumberFormat="1" applyFont="1" applyBorder="1" applyAlignment="1" applyProtection="1">
      <alignment horizontal="right" vertical="center" shrinkToFit="1"/>
      <protection/>
    </xf>
    <xf numFmtId="0" fontId="14" fillId="34" borderId="16" xfId="37" applyFont="1" applyFill="1" applyBorder="1" applyAlignment="1" applyProtection="1">
      <alignment horizontal="left" vertical="center"/>
      <protection locked="0"/>
    </xf>
    <xf numFmtId="177" fontId="14" fillId="34" borderId="24" xfId="0" applyNumberFormat="1" applyFont="1" applyFill="1" applyBorder="1" applyAlignment="1" applyProtection="1">
      <alignment horizontal="right" vertical="center" wrapText="1"/>
      <protection/>
    </xf>
    <xf numFmtId="177" fontId="14" fillId="34" borderId="30" xfId="0" applyNumberFormat="1" applyFont="1" applyFill="1" applyBorder="1" applyAlignment="1" applyProtection="1">
      <alignment horizontal="right" vertical="center" wrapText="1"/>
      <protection/>
    </xf>
    <xf numFmtId="0" fontId="14" fillId="34" borderId="10" xfId="0" applyFont="1" applyFill="1" applyBorder="1" applyAlignment="1" applyProtection="1">
      <alignment horizontal="left" vertical="center"/>
      <protection/>
    </xf>
    <xf numFmtId="177" fontId="11" fillId="34" borderId="15" xfId="0" applyNumberFormat="1" applyFont="1" applyFill="1" applyBorder="1" applyAlignment="1" applyProtection="1">
      <alignment horizontal="right" vertical="center"/>
      <protection/>
    </xf>
    <xf numFmtId="177" fontId="11" fillId="34" borderId="12" xfId="0" applyNumberFormat="1" applyFont="1" applyFill="1" applyBorder="1" applyAlignment="1" applyProtection="1">
      <alignment horizontal="right" vertical="center"/>
      <protection/>
    </xf>
    <xf numFmtId="177" fontId="11" fillId="34" borderId="14" xfId="0" applyNumberFormat="1" applyFont="1" applyFill="1" applyBorder="1" applyAlignment="1" applyProtection="1">
      <alignment horizontal="right" vertical="center" wrapText="1"/>
      <protection/>
    </xf>
    <xf numFmtId="177" fontId="11" fillId="34" borderId="56" xfId="0" applyNumberFormat="1" applyFont="1" applyFill="1" applyBorder="1" applyAlignment="1" applyProtection="1">
      <alignment horizontal="right" vertical="center" wrapText="1"/>
      <protection/>
    </xf>
    <xf numFmtId="177" fontId="11" fillId="34" borderId="12" xfId="0" applyNumberFormat="1" applyFont="1" applyFill="1" applyBorder="1" applyAlignment="1" applyProtection="1">
      <alignment horizontal="right" vertical="center" wrapText="1"/>
      <protection/>
    </xf>
    <xf numFmtId="177" fontId="11" fillId="34" borderId="15" xfId="0" applyNumberFormat="1" applyFont="1" applyFill="1" applyBorder="1" applyAlignment="1" applyProtection="1">
      <alignment horizontal="right" vertical="center" wrapText="1"/>
      <protection/>
    </xf>
    <xf numFmtId="0" fontId="9" fillId="34" borderId="22" xfId="0" applyFont="1" applyFill="1" applyBorder="1" applyAlignment="1" applyProtection="1">
      <alignment horizontal="left" vertical="center"/>
      <protection/>
    </xf>
    <xf numFmtId="177" fontId="9" fillId="34" borderId="21" xfId="0" applyNumberFormat="1" applyFont="1" applyFill="1" applyBorder="1" applyAlignment="1" applyProtection="1">
      <alignment horizontal="right" vertical="center" shrinkToFit="1"/>
      <protection/>
    </xf>
    <xf numFmtId="177" fontId="9" fillId="34" borderId="42" xfId="0" applyNumberFormat="1" applyFont="1" applyFill="1" applyBorder="1" applyAlignment="1" applyProtection="1">
      <alignment horizontal="right" vertical="center" shrinkToFit="1"/>
      <protection/>
    </xf>
    <xf numFmtId="177" fontId="9" fillId="34" borderId="46" xfId="0" applyNumberFormat="1" applyFont="1" applyFill="1" applyBorder="1" applyAlignment="1" applyProtection="1">
      <alignment horizontal="right" vertical="center" shrinkToFit="1"/>
      <protection/>
    </xf>
    <xf numFmtId="0" fontId="8" fillId="34" borderId="11" xfId="37" applyFont="1" applyFill="1" applyBorder="1" applyAlignment="1" applyProtection="1">
      <alignment horizontal="left" vertical="center"/>
      <protection/>
    </xf>
    <xf numFmtId="177" fontId="9" fillId="34" borderId="34" xfId="0" applyNumberFormat="1" applyFont="1" applyFill="1" applyBorder="1" applyAlignment="1" applyProtection="1">
      <alignment horizontal="right" vertical="center" shrinkToFit="1"/>
      <protection/>
    </xf>
    <xf numFmtId="177" fontId="9" fillId="34" borderId="59" xfId="0" applyNumberFormat="1" applyFont="1" applyFill="1" applyBorder="1" applyAlignment="1" applyProtection="1">
      <alignment horizontal="right" vertical="center" shrinkToFit="1"/>
      <protection/>
    </xf>
    <xf numFmtId="177" fontId="9" fillId="34" borderId="38" xfId="0" applyNumberFormat="1" applyFont="1" applyFill="1" applyBorder="1" applyAlignment="1" applyProtection="1">
      <alignment horizontal="right" vertical="center" shrinkToFit="1"/>
      <protection/>
    </xf>
    <xf numFmtId="49" fontId="11" fillId="0" borderId="24" xfId="0" applyNumberFormat="1" applyFont="1" applyBorder="1" applyAlignment="1" applyProtection="1">
      <alignment horizontal="left" vertical="center" wrapText="1"/>
      <protection/>
    </xf>
    <xf numFmtId="49" fontId="11" fillId="0" borderId="30" xfId="0" applyNumberFormat="1" applyFont="1" applyBorder="1" applyAlignment="1" applyProtection="1">
      <alignment horizontal="center" vertical="center" wrapText="1"/>
      <protection/>
    </xf>
    <xf numFmtId="49" fontId="11" fillId="0" borderId="13" xfId="0" applyNumberFormat="1" applyFont="1" applyBorder="1" applyAlignment="1" applyProtection="1">
      <alignment horizontal="center" vertical="center" wrapText="1"/>
      <protection/>
    </xf>
    <xf numFmtId="49" fontId="11" fillId="0" borderId="26" xfId="0" applyNumberFormat="1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1" fillId="0" borderId="26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4" fillId="34" borderId="20" xfId="0" applyFont="1" applyFill="1" applyBorder="1" applyAlignment="1" applyProtection="1">
      <alignment horizontal="left" vertical="center"/>
      <protection locked="0"/>
    </xf>
    <xf numFmtId="177" fontId="14" fillId="34" borderId="18" xfId="0" applyNumberFormat="1" applyFont="1" applyFill="1" applyBorder="1" applyAlignment="1" applyProtection="1">
      <alignment horizontal="right" vertical="center"/>
      <protection locked="0"/>
    </xf>
    <xf numFmtId="177" fontId="14" fillId="34" borderId="19" xfId="0" applyNumberFormat="1" applyFont="1" applyFill="1" applyBorder="1" applyAlignment="1" applyProtection="1">
      <alignment horizontal="right" vertical="center"/>
      <protection locked="0"/>
    </xf>
    <xf numFmtId="177" fontId="14" fillId="34" borderId="25" xfId="0" applyNumberFormat="1" applyFont="1" applyFill="1" applyBorder="1" applyAlignment="1" applyProtection="1">
      <alignment horizontal="right" vertical="center"/>
      <protection locked="0"/>
    </xf>
    <xf numFmtId="177" fontId="14" fillId="34" borderId="63" xfId="0" applyNumberFormat="1" applyFont="1" applyFill="1" applyBorder="1" applyAlignment="1" applyProtection="1">
      <alignment horizontal="right" vertical="center"/>
      <protection locked="0"/>
    </xf>
    <xf numFmtId="177" fontId="14" fillId="34" borderId="19" xfId="0" applyNumberFormat="1" applyFont="1" applyFill="1" applyBorder="1" applyAlignment="1" applyProtection="1">
      <alignment horizontal="right" vertical="center" wrapText="1"/>
      <protection locked="0"/>
    </xf>
    <xf numFmtId="177" fontId="14" fillId="34" borderId="20" xfId="0" applyNumberFormat="1" applyFont="1" applyFill="1" applyBorder="1" applyAlignment="1" applyProtection="1">
      <alignment horizontal="right" vertical="center" wrapText="1"/>
      <protection locked="0"/>
    </xf>
    <xf numFmtId="177" fontId="14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/>
    </xf>
    <xf numFmtId="177" fontId="11" fillId="34" borderId="15" xfId="0" applyNumberFormat="1" applyFont="1" applyFill="1" applyBorder="1" applyAlignment="1" applyProtection="1">
      <alignment horizontal="right" vertical="center"/>
      <protection/>
    </xf>
    <xf numFmtId="177" fontId="11" fillId="34" borderId="12" xfId="0" applyNumberFormat="1" applyFont="1" applyFill="1" applyBorder="1" applyAlignment="1" applyProtection="1">
      <alignment horizontal="right" vertical="center"/>
      <protection/>
    </xf>
    <xf numFmtId="177" fontId="11" fillId="34" borderId="14" xfId="0" applyNumberFormat="1" applyFont="1" applyFill="1" applyBorder="1" applyAlignment="1" applyProtection="1">
      <alignment horizontal="right" vertical="center" wrapText="1"/>
      <protection/>
    </xf>
    <xf numFmtId="177" fontId="11" fillId="34" borderId="56" xfId="0" applyNumberFormat="1" applyFont="1" applyFill="1" applyBorder="1" applyAlignment="1" applyProtection="1">
      <alignment horizontal="right" vertical="center" wrapText="1"/>
      <protection/>
    </xf>
    <xf numFmtId="177" fontId="11" fillId="34" borderId="12" xfId="0" applyNumberFormat="1" applyFont="1" applyFill="1" applyBorder="1" applyAlignment="1" applyProtection="1">
      <alignment horizontal="right" vertical="center" wrapText="1"/>
      <protection/>
    </xf>
    <xf numFmtId="177" fontId="11" fillId="34" borderId="10" xfId="0" applyNumberFormat="1" applyFont="1" applyFill="1" applyBorder="1" applyAlignment="1" applyProtection="1">
      <alignment horizontal="right" vertical="center" wrapText="1"/>
      <protection/>
    </xf>
    <xf numFmtId="177" fontId="11" fillId="34" borderId="15" xfId="0" applyNumberFormat="1" applyFont="1" applyFill="1" applyBorder="1" applyAlignment="1" applyProtection="1">
      <alignment horizontal="right" vertical="center" wrapText="1"/>
      <protection/>
    </xf>
    <xf numFmtId="177" fontId="14" fillId="34" borderId="15" xfId="0" applyNumberFormat="1" applyFont="1" applyFill="1" applyBorder="1" applyAlignment="1" applyProtection="1">
      <alignment horizontal="right" vertical="center"/>
      <protection/>
    </xf>
    <xf numFmtId="177" fontId="14" fillId="34" borderId="12" xfId="0" applyNumberFormat="1" applyFont="1" applyFill="1" applyBorder="1" applyAlignment="1" applyProtection="1">
      <alignment horizontal="right" vertical="center"/>
      <protection/>
    </xf>
    <xf numFmtId="177" fontId="11" fillId="34" borderId="14" xfId="0" applyNumberFormat="1" applyFont="1" applyFill="1" applyBorder="1" applyAlignment="1" applyProtection="1">
      <alignment horizontal="right" vertical="center"/>
      <protection/>
    </xf>
    <xf numFmtId="177" fontId="11" fillId="34" borderId="56" xfId="0" applyNumberFormat="1" applyFont="1" applyFill="1" applyBorder="1" applyAlignment="1" applyProtection="1">
      <alignment horizontal="right" vertical="center"/>
      <protection/>
    </xf>
    <xf numFmtId="177" fontId="14" fillId="34" borderId="12" xfId="0" applyNumberFormat="1" applyFont="1" applyFill="1" applyBorder="1" applyAlignment="1" applyProtection="1">
      <alignment horizontal="right" vertical="center" wrapText="1"/>
      <protection/>
    </xf>
    <xf numFmtId="177" fontId="14" fillId="34" borderId="15" xfId="0" applyNumberFormat="1" applyFont="1" applyFill="1" applyBorder="1" applyAlignment="1" applyProtection="1">
      <alignment horizontal="right" vertical="center" wrapText="1"/>
      <protection/>
    </xf>
    <xf numFmtId="0" fontId="14" fillId="34" borderId="10" xfId="0" applyFont="1" applyFill="1" applyBorder="1" applyAlignment="1" applyProtection="1">
      <alignment horizontal="left" vertical="center"/>
      <protection locked="0"/>
    </xf>
    <xf numFmtId="177" fontId="14" fillId="34" borderId="15" xfId="0" applyNumberFormat="1" applyFont="1" applyFill="1" applyBorder="1" applyAlignment="1" applyProtection="1">
      <alignment horizontal="right" vertical="center"/>
      <protection locked="0"/>
    </xf>
    <xf numFmtId="177" fontId="14" fillId="34" borderId="12" xfId="0" applyNumberFormat="1" applyFont="1" applyFill="1" applyBorder="1" applyAlignment="1" applyProtection="1">
      <alignment horizontal="right" vertical="center"/>
      <protection locked="0"/>
    </xf>
    <xf numFmtId="177" fontId="14" fillId="34" borderId="14" xfId="0" applyNumberFormat="1" applyFont="1" applyFill="1" applyBorder="1" applyAlignment="1" applyProtection="1">
      <alignment horizontal="right" vertical="center"/>
      <protection locked="0"/>
    </xf>
    <xf numFmtId="177" fontId="14" fillId="34" borderId="56" xfId="0" applyNumberFormat="1" applyFont="1" applyFill="1" applyBorder="1" applyAlignment="1" applyProtection="1">
      <alignment horizontal="right" vertical="center"/>
      <protection locked="0"/>
    </xf>
    <xf numFmtId="177" fontId="14" fillId="34" borderId="12" xfId="0" applyNumberFormat="1" applyFont="1" applyFill="1" applyBorder="1" applyAlignment="1" applyProtection="1">
      <alignment horizontal="right" vertical="center" wrapText="1"/>
      <protection locked="0"/>
    </xf>
    <xf numFmtId="177" fontId="14" fillId="34" borderId="10" xfId="0" applyNumberFormat="1" applyFont="1" applyFill="1" applyBorder="1" applyAlignment="1" applyProtection="1">
      <alignment horizontal="right" vertical="center" wrapText="1"/>
      <protection locked="0"/>
    </xf>
    <xf numFmtId="177" fontId="14" fillId="34" borderId="15" xfId="0" applyNumberFormat="1" applyFont="1" applyFill="1" applyBorder="1" applyAlignment="1" applyProtection="1">
      <alignment horizontal="right" vertical="center" wrapText="1"/>
      <protection locked="0"/>
    </xf>
    <xf numFmtId="177" fontId="11" fillId="34" borderId="10" xfId="0" applyNumberFormat="1" applyFont="1" applyFill="1" applyBorder="1" applyAlignment="1" applyProtection="1">
      <alignment horizontal="right" vertical="center"/>
      <protection/>
    </xf>
    <xf numFmtId="0" fontId="14" fillId="34" borderId="10" xfId="0" applyFont="1" applyFill="1" applyBorder="1" applyAlignment="1" applyProtection="1">
      <alignment horizontal="left" vertical="center" wrapText="1"/>
      <protection/>
    </xf>
    <xf numFmtId="177" fontId="14" fillId="34" borderId="14" xfId="0" applyNumberFormat="1" applyFont="1" applyFill="1" applyBorder="1" applyAlignment="1" applyProtection="1">
      <alignment horizontal="right" vertical="center"/>
      <protection/>
    </xf>
    <xf numFmtId="177" fontId="14" fillId="34" borderId="56" xfId="0" applyNumberFormat="1" applyFont="1" applyFill="1" applyBorder="1" applyAlignment="1" applyProtection="1">
      <alignment horizontal="right" vertical="center"/>
      <protection/>
    </xf>
    <xf numFmtId="177" fontId="14" fillId="34" borderId="15" xfId="0" applyNumberFormat="1" applyFont="1" applyFill="1" applyBorder="1" applyAlignment="1" applyProtection="1">
      <alignment horizontal="righ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/>
    </xf>
    <xf numFmtId="177" fontId="14" fillId="34" borderId="14" xfId="0" applyNumberFormat="1" applyFont="1" applyFill="1" applyBorder="1" applyAlignment="1" applyProtection="1">
      <alignment horizontal="right" vertical="center" wrapText="1"/>
      <protection/>
    </xf>
    <xf numFmtId="177" fontId="14" fillId="34" borderId="56" xfId="0" applyNumberFormat="1" applyFont="1" applyFill="1" applyBorder="1" applyAlignment="1" applyProtection="1">
      <alignment horizontal="right" vertical="center" wrapText="1"/>
      <protection/>
    </xf>
    <xf numFmtId="177" fontId="14" fillId="34" borderId="10" xfId="0" applyNumberFormat="1" applyFont="1" applyFill="1" applyBorder="1" applyAlignment="1" applyProtection="1">
      <alignment horizontal="right" vertical="center" wrapText="1"/>
      <protection/>
    </xf>
    <xf numFmtId="177" fontId="14" fillId="34" borderId="12" xfId="0" applyNumberFormat="1" applyFont="1" applyFill="1" applyBorder="1" applyAlignment="1" applyProtection="1">
      <alignment horizontal="right" vertical="center" wrapText="1"/>
      <protection locked="0"/>
    </xf>
    <xf numFmtId="177" fontId="14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14" fillId="34" borderId="10" xfId="37" applyFont="1" applyFill="1" applyBorder="1" applyAlignment="1" applyProtection="1">
      <alignment horizontal="left" vertical="center" wrapText="1"/>
      <protection locked="0"/>
    </xf>
    <xf numFmtId="177" fontId="14" fillId="34" borderId="15" xfId="37" applyNumberFormat="1" applyFont="1" applyFill="1" applyBorder="1" applyAlignment="1" applyProtection="1">
      <alignment horizontal="right" vertical="center" wrapText="1"/>
      <protection locked="0"/>
    </xf>
    <xf numFmtId="177" fontId="14" fillId="34" borderId="12" xfId="37" applyNumberFormat="1" applyFont="1" applyFill="1" applyBorder="1" applyAlignment="1" applyProtection="1">
      <alignment horizontal="right" vertical="center" wrapText="1"/>
      <protection locked="0"/>
    </xf>
    <xf numFmtId="0" fontId="14" fillId="34" borderId="10" xfId="37" applyFont="1" applyFill="1" applyBorder="1" applyAlignment="1" applyProtection="1">
      <alignment horizontal="left" vertical="center"/>
      <protection locked="0"/>
    </xf>
    <xf numFmtId="177" fontId="14" fillId="34" borderId="15" xfId="37" applyNumberFormat="1" applyFont="1" applyFill="1" applyBorder="1" applyAlignment="1" applyProtection="1">
      <alignment horizontal="right" vertical="center"/>
      <protection locked="0"/>
    </xf>
    <xf numFmtId="177" fontId="14" fillId="34" borderId="12" xfId="37" applyNumberFormat="1" applyFont="1" applyFill="1" applyBorder="1" applyAlignment="1" applyProtection="1">
      <alignment horizontal="right" vertical="center"/>
      <protection locked="0"/>
    </xf>
    <xf numFmtId="177" fontId="14" fillId="34" borderId="14" xfId="37" applyNumberFormat="1" applyFont="1" applyFill="1" applyBorder="1" applyAlignment="1" applyProtection="1">
      <alignment horizontal="right" vertical="center"/>
      <protection locked="0"/>
    </xf>
    <xf numFmtId="0" fontId="11" fillId="34" borderId="24" xfId="37" applyFont="1" applyFill="1" applyBorder="1" applyAlignment="1" applyProtection="1">
      <alignment horizontal="left" vertical="center"/>
      <protection/>
    </xf>
    <xf numFmtId="177" fontId="11" fillId="34" borderId="30" xfId="37" applyNumberFormat="1" applyFont="1" applyFill="1" applyBorder="1" applyAlignment="1" applyProtection="1">
      <alignment horizontal="right" vertical="center"/>
      <protection/>
    </xf>
    <xf numFmtId="177" fontId="11" fillId="34" borderId="21" xfId="0" applyNumberFormat="1" applyFont="1" applyFill="1" applyBorder="1" applyAlignment="1" applyProtection="1">
      <alignment horizontal="right" vertical="center" wrapText="1"/>
      <protection/>
    </xf>
    <xf numFmtId="177" fontId="11" fillId="34" borderId="22" xfId="0" applyNumberFormat="1" applyFont="1" applyFill="1" applyBorder="1" applyAlignment="1" applyProtection="1">
      <alignment horizontal="right" vertical="center" wrapText="1"/>
      <protection/>
    </xf>
    <xf numFmtId="0" fontId="17" fillId="34" borderId="20" xfId="0" applyFont="1" applyFill="1" applyBorder="1" applyAlignment="1" applyProtection="1">
      <alignment horizontal="left" vertical="center"/>
      <protection/>
    </xf>
    <xf numFmtId="177" fontId="17" fillId="34" borderId="18" xfId="0" applyNumberFormat="1" applyFont="1" applyFill="1" applyBorder="1" applyAlignment="1" applyProtection="1">
      <alignment horizontal="right" vertical="center"/>
      <protection/>
    </xf>
    <xf numFmtId="177" fontId="17" fillId="34" borderId="19" xfId="0" applyNumberFormat="1" applyFont="1" applyFill="1" applyBorder="1" applyAlignment="1" applyProtection="1">
      <alignment horizontal="right" vertical="center"/>
      <protection/>
    </xf>
    <xf numFmtId="177" fontId="11" fillId="34" borderId="25" xfId="0" applyNumberFormat="1" applyFont="1" applyFill="1" applyBorder="1" applyAlignment="1" applyProtection="1">
      <alignment horizontal="right" vertical="center" wrapText="1"/>
      <protection/>
    </xf>
    <xf numFmtId="177" fontId="11" fillId="34" borderId="19" xfId="0" applyNumberFormat="1" applyFont="1" applyFill="1" applyBorder="1" applyAlignment="1" applyProtection="1">
      <alignment horizontal="right" vertical="center" wrapText="1"/>
      <protection/>
    </xf>
    <xf numFmtId="177" fontId="11" fillId="34" borderId="20" xfId="0" applyNumberFormat="1" applyFont="1" applyFill="1" applyBorder="1" applyAlignment="1" applyProtection="1">
      <alignment horizontal="right" vertical="center" wrapText="1"/>
      <protection/>
    </xf>
    <xf numFmtId="177" fontId="11" fillId="34" borderId="18" xfId="0" applyNumberFormat="1" applyFont="1" applyFill="1" applyBorder="1" applyAlignment="1" applyProtection="1">
      <alignment horizontal="right" vertical="center" wrapText="1"/>
      <protection/>
    </xf>
    <xf numFmtId="0" fontId="0" fillId="34" borderId="0" xfId="0" applyFill="1" applyAlignment="1" applyProtection="1">
      <alignment/>
      <protection locked="0"/>
    </xf>
    <xf numFmtId="49" fontId="11" fillId="34" borderId="13" xfId="0" applyNumberFormat="1" applyFont="1" applyFill="1" applyBorder="1" applyAlignment="1" applyProtection="1">
      <alignment horizontal="left" vertical="center" wrapText="1"/>
      <protection/>
    </xf>
    <xf numFmtId="177" fontId="14" fillId="34" borderId="54" xfId="0" applyNumberFormat="1" applyFont="1" applyFill="1" applyBorder="1" applyAlignment="1" applyProtection="1">
      <alignment horizontal="right" vertical="center"/>
      <protection locked="0"/>
    </xf>
    <xf numFmtId="177" fontId="11" fillId="34" borderId="15" xfId="0" applyNumberFormat="1" applyFont="1" applyFill="1" applyBorder="1" applyAlignment="1" applyProtection="1">
      <alignment horizontal="right" vertical="center"/>
      <protection locked="0"/>
    </xf>
    <xf numFmtId="177" fontId="14" fillId="34" borderId="15" xfId="0" applyNumberFormat="1" applyFont="1" applyFill="1" applyBorder="1" applyAlignment="1" applyProtection="1">
      <alignment horizontal="right" vertical="center"/>
      <protection locked="0"/>
    </xf>
    <xf numFmtId="177" fontId="0" fillId="34" borderId="0" xfId="0" applyNumberFormat="1" applyFill="1" applyAlignment="1" applyProtection="1">
      <alignment/>
      <protection locked="0"/>
    </xf>
    <xf numFmtId="177" fontId="14" fillId="34" borderId="23" xfId="0" applyNumberFormat="1" applyFont="1" applyFill="1" applyBorder="1" applyAlignment="1" applyProtection="1">
      <alignment horizontal="right" vertical="center"/>
      <protection locked="0"/>
    </xf>
    <xf numFmtId="177" fontId="11" fillId="34" borderId="15" xfId="37" applyNumberFormat="1" applyFont="1" applyFill="1" applyBorder="1" applyAlignment="1" applyProtection="1">
      <alignment horizontal="right" vertical="center"/>
      <protection locked="0"/>
    </xf>
    <xf numFmtId="177" fontId="11" fillId="34" borderId="30" xfId="37" applyNumberFormat="1" applyFont="1" applyFill="1" applyBorder="1" applyAlignment="1" applyProtection="1">
      <alignment horizontal="right" vertical="center"/>
      <protection locked="0"/>
    </xf>
    <xf numFmtId="177" fontId="14" fillId="34" borderId="30" xfId="37" applyNumberFormat="1" applyFont="1" applyFill="1" applyBorder="1" applyAlignment="1" applyProtection="1">
      <alignment horizontal="right" vertical="center"/>
      <protection locked="0"/>
    </xf>
    <xf numFmtId="177" fontId="14" fillId="34" borderId="30" xfId="37" applyNumberFormat="1" applyFont="1" applyFill="1" applyBorder="1" applyAlignment="1" applyProtection="1">
      <alignment horizontal="right" vertical="center"/>
      <protection locked="0"/>
    </xf>
    <xf numFmtId="177" fontId="11" fillId="34" borderId="30" xfId="0" applyNumberFormat="1" applyFont="1" applyFill="1" applyBorder="1" applyAlignment="1" applyProtection="1">
      <alignment horizontal="right"/>
      <protection locked="0"/>
    </xf>
    <xf numFmtId="0" fontId="2" fillId="34" borderId="0" xfId="37" applyFill="1" applyBorder="1" applyAlignment="1" applyProtection="1">
      <alignment horizontal="left" vertical="center"/>
      <protection locked="0"/>
    </xf>
    <xf numFmtId="0" fontId="2" fillId="34" borderId="0" xfId="37" applyFont="1" applyFill="1" applyBorder="1" applyAlignment="1" applyProtection="1">
      <alignment horizontal="left" vertical="center"/>
      <protection locked="0"/>
    </xf>
    <xf numFmtId="0" fontId="5" fillId="34" borderId="0" xfId="0" applyFont="1" applyFill="1" applyBorder="1" applyAlignment="1" applyProtection="1">
      <alignment horizontal="left" vertical="center"/>
      <protection locked="0"/>
    </xf>
    <xf numFmtId="177" fontId="1" fillId="34" borderId="0" xfId="0" applyNumberFormat="1" applyFont="1" applyFill="1" applyBorder="1" applyAlignment="1" applyProtection="1">
      <alignment horizontal="right" vertical="center"/>
      <protection locked="0"/>
    </xf>
    <xf numFmtId="177" fontId="0" fillId="34" borderId="0" xfId="0" applyNumberFormat="1" applyFill="1" applyBorder="1" applyAlignment="1" applyProtection="1">
      <alignment vertical="center"/>
      <protection locked="0"/>
    </xf>
    <xf numFmtId="49" fontId="11" fillId="34" borderId="12" xfId="0" applyNumberFormat="1" applyFont="1" applyFill="1" applyBorder="1" applyAlignment="1" applyProtection="1">
      <alignment horizontal="left" vertical="center" wrapText="1"/>
      <protection/>
    </xf>
    <xf numFmtId="0" fontId="11" fillId="34" borderId="10" xfId="0" applyNumberFormat="1" applyFont="1" applyFill="1" applyBorder="1" applyAlignment="1" applyProtection="1">
      <alignment horizontal="center" vertical="center" wrapText="1"/>
      <protection/>
    </xf>
    <xf numFmtId="49" fontId="14" fillId="34" borderId="16" xfId="0" applyNumberFormat="1" applyFont="1" applyFill="1" applyBorder="1" applyAlignment="1" applyProtection="1">
      <alignment horizontal="left" vertical="center" wrapText="1"/>
      <protection/>
    </xf>
    <xf numFmtId="177" fontId="14" fillId="34" borderId="23" xfId="0" applyNumberFormat="1" applyFont="1" applyFill="1" applyBorder="1" applyAlignment="1" applyProtection="1">
      <alignment horizontal="right" vertical="center" wrapText="1"/>
      <protection locked="0"/>
    </xf>
    <xf numFmtId="0" fontId="14" fillId="34" borderId="59" xfId="37" applyFont="1" applyFill="1" applyBorder="1" applyAlignment="1" applyProtection="1">
      <alignment vertical="center"/>
      <protection locked="0"/>
    </xf>
    <xf numFmtId="0" fontId="11" fillId="34" borderId="16" xfId="37" applyFont="1" applyFill="1" applyBorder="1" applyAlignment="1" applyProtection="1">
      <alignment horizontal="left" vertical="center"/>
      <protection locked="0"/>
    </xf>
    <xf numFmtId="0" fontId="14" fillId="34" borderId="16" xfId="37" applyFont="1" applyFill="1" applyBorder="1" applyAlignment="1" applyProtection="1">
      <alignment vertical="center"/>
      <protection locked="0"/>
    </xf>
    <xf numFmtId="0" fontId="11" fillId="34" borderId="39" xfId="37" applyFont="1" applyFill="1" applyBorder="1" applyAlignment="1" applyProtection="1">
      <alignment horizontal="left" vertical="center"/>
      <protection locked="0"/>
    </xf>
    <xf numFmtId="0" fontId="1" fillId="34" borderId="0" xfId="0" applyFont="1" applyFill="1" applyAlignment="1" applyProtection="1">
      <alignment/>
      <protection locked="0"/>
    </xf>
    <xf numFmtId="0" fontId="11" fillId="34" borderId="42" xfId="37" applyFont="1" applyFill="1" applyBorder="1" applyAlignment="1" applyProtection="1">
      <alignment horizontal="left" vertical="center"/>
      <protection locked="0"/>
    </xf>
    <xf numFmtId="0" fontId="17" fillId="34" borderId="59" xfId="37" applyFont="1" applyFill="1" applyBorder="1" applyAlignment="1" applyProtection="1">
      <alignment horizontal="left" vertical="center"/>
      <protection locked="0"/>
    </xf>
    <xf numFmtId="0" fontId="0" fillId="34" borderId="0" xfId="0" applyFill="1" applyAlignment="1" applyProtection="1">
      <alignment vertical="center"/>
      <protection locked="0"/>
    </xf>
    <xf numFmtId="0" fontId="34" fillId="34" borderId="12" xfId="0" applyFont="1" applyFill="1" applyBorder="1" applyAlignment="1" applyProtection="1">
      <alignment horizontal="center" vertical="center"/>
      <protection/>
    </xf>
    <xf numFmtId="0" fontId="34" fillId="34" borderId="12" xfId="0" applyFont="1" applyFill="1" applyBorder="1" applyAlignment="1" applyProtection="1">
      <alignment vertical="center" wrapText="1"/>
      <protection locked="0"/>
    </xf>
    <xf numFmtId="0" fontId="34" fillId="34" borderId="12" xfId="0" applyFont="1" applyFill="1" applyBorder="1" applyAlignment="1" applyProtection="1">
      <alignment horizontal="center" vertical="center" wrapText="1"/>
      <protection locked="0"/>
    </xf>
    <xf numFmtId="0" fontId="14" fillId="34" borderId="13" xfId="0" applyFont="1" applyFill="1" applyBorder="1" applyAlignment="1" applyProtection="1">
      <alignment wrapText="1"/>
      <protection/>
    </xf>
    <xf numFmtId="0" fontId="0" fillId="34" borderId="0" xfId="0" applyFill="1" applyAlignment="1" applyProtection="1">
      <alignment vertical="center"/>
      <protection/>
    </xf>
    <xf numFmtId="177" fontId="0" fillId="34" borderId="0" xfId="0" applyNumberFormat="1" applyFill="1" applyAlignment="1" applyProtection="1">
      <alignment vertical="center"/>
      <protection locked="0"/>
    </xf>
    <xf numFmtId="0" fontId="15" fillId="34" borderId="0" xfId="0" applyFont="1" applyFill="1" applyBorder="1" applyAlignment="1">
      <alignment horizontal="right" vertical="center" wrapText="1"/>
    </xf>
    <xf numFmtId="0" fontId="11" fillId="34" borderId="12" xfId="0" applyNumberFormat="1" applyFont="1" applyFill="1" applyBorder="1" applyAlignment="1" applyProtection="1">
      <alignment horizontal="center" vertical="center" wrapText="1"/>
      <protection/>
    </xf>
    <xf numFmtId="0" fontId="11" fillId="34" borderId="21" xfId="0" applyFont="1" applyFill="1" applyBorder="1" applyAlignment="1" applyProtection="1">
      <alignment horizontal="center" vertical="center" wrapText="1"/>
      <protection/>
    </xf>
    <xf numFmtId="0" fontId="11" fillId="34" borderId="43" xfId="0" applyFont="1" applyFill="1" applyBorder="1" applyAlignment="1" applyProtection="1">
      <alignment horizontal="center" vertical="center" wrapText="1"/>
      <protection/>
    </xf>
    <xf numFmtId="0" fontId="14" fillId="34" borderId="11" xfId="0" applyFont="1" applyFill="1" applyBorder="1" applyAlignment="1" applyProtection="1">
      <alignment horizontal="left" vertical="center"/>
      <protection locked="0"/>
    </xf>
    <xf numFmtId="177" fontId="14" fillId="34" borderId="44" xfId="0" applyNumberFormat="1" applyFont="1" applyFill="1" applyBorder="1" applyAlignment="1" applyProtection="1">
      <alignment horizontal="right" vertical="center" wrapText="1"/>
      <protection locked="0"/>
    </xf>
    <xf numFmtId="177" fontId="14" fillId="34" borderId="27" xfId="0" applyNumberFormat="1" applyFont="1" applyFill="1" applyBorder="1" applyAlignment="1" applyProtection="1">
      <alignment horizontal="right" vertical="center" wrapText="1"/>
      <protection locked="0"/>
    </xf>
    <xf numFmtId="177" fontId="14" fillId="34" borderId="0" xfId="0" applyNumberFormat="1" applyFont="1" applyFill="1" applyBorder="1" applyAlignment="1" applyProtection="1">
      <alignment horizontal="right" vertical="center" wrapText="1"/>
      <protection locked="0"/>
    </xf>
    <xf numFmtId="177" fontId="11" fillId="34" borderId="16" xfId="0" applyNumberFormat="1" applyFont="1" applyFill="1" applyBorder="1" applyAlignment="1" applyProtection="1">
      <alignment horizontal="right" vertical="center" wrapText="1"/>
      <protection/>
    </xf>
    <xf numFmtId="177" fontId="11" fillId="34" borderId="0" xfId="0" applyNumberFormat="1" applyFont="1" applyFill="1" applyBorder="1" applyAlignment="1" applyProtection="1">
      <alignment horizontal="right" vertical="center" wrapText="1"/>
      <protection/>
    </xf>
    <xf numFmtId="177" fontId="11" fillId="34" borderId="30" xfId="0" applyNumberFormat="1" applyFont="1" applyFill="1" applyBorder="1" applyAlignment="1" applyProtection="1">
      <alignment horizontal="right" vertical="center" wrapText="1"/>
      <protection/>
    </xf>
    <xf numFmtId="177" fontId="14" fillId="34" borderId="59" xfId="0" applyNumberFormat="1" applyFont="1" applyFill="1" applyBorder="1" applyAlignment="1" applyProtection="1">
      <alignment horizontal="right" vertical="center" wrapText="1"/>
      <protection locked="0"/>
    </xf>
    <xf numFmtId="177" fontId="14" fillId="34" borderId="0" xfId="0" applyNumberFormat="1" applyFont="1" applyFill="1" applyBorder="1" applyAlignment="1" applyProtection="1">
      <alignment horizontal="right" vertical="center" wrapText="1"/>
      <protection locked="0"/>
    </xf>
    <xf numFmtId="177" fontId="14" fillId="34" borderId="30" xfId="0" applyNumberFormat="1" applyFont="1" applyFill="1" applyBorder="1" applyAlignment="1" applyProtection="1">
      <alignment horizontal="right" vertical="center" wrapText="1"/>
      <protection locked="0"/>
    </xf>
    <xf numFmtId="177" fontId="14" fillId="34" borderId="16" xfId="0" applyNumberFormat="1" applyFont="1" applyFill="1" applyBorder="1" applyAlignment="1" applyProtection="1">
      <alignment horizontal="right" vertical="center" wrapText="1"/>
      <protection locked="0"/>
    </xf>
    <xf numFmtId="177" fontId="14" fillId="34" borderId="39" xfId="0" applyNumberFormat="1" applyFont="1" applyFill="1" applyBorder="1" applyAlignment="1" applyProtection="1">
      <alignment horizontal="right" vertical="center" wrapText="1"/>
      <protection locked="0"/>
    </xf>
    <xf numFmtId="177" fontId="11" fillId="34" borderId="24" xfId="0" applyNumberFormat="1" applyFont="1" applyFill="1" applyBorder="1" applyAlignment="1" applyProtection="1">
      <alignment horizontal="right" vertical="center" wrapText="1"/>
      <protection/>
    </xf>
    <xf numFmtId="0" fontId="14" fillId="34" borderId="39" xfId="37" applyFont="1" applyFill="1" applyBorder="1" applyAlignment="1" applyProtection="1">
      <alignment horizontal="left" vertical="center"/>
      <protection locked="0"/>
    </xf>
    <xf numFmtId="177" fontId="14" fillId="34" borderId="24" xfId="0" applyNumberFormat="1" applyFont="1" applyFill="1" applyBorder="1" applyAlignment="1" applyProtection="1">
      <alignment horizontal="right" vertical="center" wrapText="1"/>
      <protection locked="0"/>
    </xf>
    <xf numFmtId="177" fontId="14" fillId="34" borderId="24" xfId="0" applyNumberFormat="1" applyFont="1" applyFill="1" applyBorder="1" applyAlignment="1" applyProtection="1">
      <alignment horizontal="right" vertical="center" wrapText="1"/>
      <protection locked="0"/>
    </xf>
    <xf numFmtId="177" fontId="11" fillId="34" borderId="22" xfId="0" applyNumberFormat="1" applyFont="1" applyFill="1" applyBorder="1" applyAlignment="1" applyProtection="1">
      <alignment vertical="center"/>
      <protection/>
    </xf>
    <xf numFmtId="177" fontId="11" fillId="34" borderId="67" xfId="0" applyNumberFormat="1" applyFont="1" applyFill="1" applyBorder="1" applyAlignment="1" applyProtection="1">
      <alignment vertical="center"/>
      <protection/>
    </xf>
    <xf numFmtId="0" fontId="17" fillId="34" borderId="27" xfId="37" applyFont="1" applyFill="1" applyBorder="1" applyAlignment="1" applyProtection="1">
      <alignment horizontal="left" vertical="center"/>
      <protection locked="0"/>
    </xf>
    <xf numFmtId="177" fontId="17" fillId="34" borderId="61" xfId="0" applyNumberFormat="1" applyFont="1" applyFill="1" applyBorder="1" applyAlignment="1" applyProtection="1">
      <alignment horizontal="right" vertical="center" wrapText="1"/>
      <protection/>
    </xf>
    <xf numFmtId="177" fontId="17" fillId="34" borderId="27" xfId="0" applyNumberFormat="1" applyFont="1" applyFill="1" applyBorder="1" applyAlignment="1" applyProtection="1">
      <alignment horizontal="right" vertical="center" wrapText="1"/>
      <protection/>
    </xf>
    <xf numFmtId="177" fontId="17" fillId="34" borderId="0" xfId="0" applyNumberFormat="1" applyFont="1" applyFill="1" applyBorder="1" applyAlignment="1" applyProtection="1">
      <alignment horizontal="right" vertical="center" wrapText="1"/>
      <protection/>
    </xf>
    <xf numFmtId="0" fontId="13" fillId="34" borderId="0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177" fontId="14" fillId="34" borderId="0" xfId="0" applyNumberFormat="1" applyFont="1" applyFill="1" applyBorder="1" applyAlignment="1">
      <alignment horizontal="right" vertical="center" wrapText="1"/>
    </xf>
    <xf numFmtId="177" fontId="11" fillId="34" borderId="39" xfId="0" applyNumberFormat="1" applyFont="1" applyFill="1" applyBorder="1" applyAlignment="1" applyProtection="1">
      <alignment horizontal="right" vertical="center" wrapText="1"/>
      <protection/>
    </xf>
    <xf numFmtId="177" fontId="11" fillId="34" borderId="0" xfId="0" applyNumberFormat="1" applyFont="1" applyFill="1" applyBorder="1" applyAlignment="1">
      <alignment horizontal="right" vertical="center"/>
    </xf>
    <xf numFmtId="0" fontId="17" fillId="34" borderId="0" xfId="37" applyFont="1" applyFill="1" applyBorder="1" applyAlignment="1" applyProtection="1">
      <alignment horizontal="left" vertical="center"/>
      <protection locked="0"/>
    </xf>
    <xf numFmtId="0" fontId="8" fillId="34" borderId="0" xfId="37" applyFont="1" applyFill="1" applyBorder="1" applyAlignment="1" applyProtection="1">
      <alignment horizontal="left" vertical="center"/>
      <protection locked="0"/>
    </xf>
    <xf numFmtId="177" fontId="8" fillId="34" borderId="0" xfId="37" applyNumberFormat="1" applyFont="1" applyFill="1" applyBorder="1" applyAlignment="1" applyProtection="1">
      <alignment horizontal="right" vertical="center"/>
      <protection locked="0"/>
    </xf>
    <xf numFmtId="49" fontId="9" fillId="34" borderId="12" xfId="0" applyNumberFormat="1" applyFont="1" applyFill="1" applyBorder="1" applyAlignment="1" applyProtection="1">
      <alignment horizontal="left" vertical="center" wrapText="1"/>
      <protection locked="0"/>
    </xf>
    <xf numFmtId="49" fontId="9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13" xfId="0" applyFont="1" applyFill="1" applyBorder="1" applyAlignment="1" applyProtection="1">
      <alignment horizontal="center" vertical="center"/>
      <protection locked="0"/>
    </xf>
    <xf numFmtId="0" fontId="10" fillId="34" borderId="52" xfId="0" applyFont="1" applyFill="1" applyBorder="1" applyAlignment="1" applyProtection="1">
      <alignment vertical="center"/>
      <protection locked="0"/>
    </xf>
    <xf numFmtId="177" fontId="10" fillId="34" borderId="19" xfId="0" applyNumberFormat="1" applyFont="1" applyFill="1" applyBorder="1" applyAlignment="1" applyProtection="1">
      <alignment horizontal="right" vertical="center"/>
      <protection locked="0"/>
    </xf>
    <xf numFmtId="0" fontId="9" fillId="34" borderId="24" xfId="0" applyFont="1" applyFill="1" applyBorder="1" applyAlignment="1" applyProtection="1">
      <alignment horizontal="left" vertical="center"/>
      <protection locked="0"/>
    </xf>
    <xf numFmtId="177" fontId="9" fillId="34" borderId="13" xfId="0" applyNumberFormat="1" applyFont="1" applyFill="1" applyBorder="1" applyAlignment="1" applyProtection="1">
      <alignment horizontal="right" vertical="center"/>
      <protection locked="0"/>
    </xf>
    <xf numFmtId="0" fontId="8" fillId="34" borderId="20" xfId="37" applyFont="1" applyFill="1" applyBorder="1" applyAlignment="1" applyProtection="1">
      <alignment horizontal="left" vertical="center"/>
      <protection locked="0"/>
    </xf>
    <xf numFmtId="177" fontId="8" fillId="34" borderId="19" xfId="37" applyNumberFormat="1" applyFont="1" applyFill="1" applyBorder="1" applyAlignment="1" applyProtection="1">
      <alignment horizontal="right" vertical="center"/>
      <protection locked="0"/>
    </xf>
    <xf numFmtId="0" fontId="14" fillId="34" borderId="27" xfId="37" applyFont="1" applyFill="1" applyBorder="1" applyAlignment="1" applyProtection="1">
      <alignment vertical="center"/>
      <protection/>
    </xf>
    <xf numFmtId="177" fontId="14" fillId="34" borderId="17" xfId="0" applyNumberFormat="1" applyFont="1" applyFill="1" applyBorder="1" applyAlignment="1" applyProtection="1">
      <alignment horizontal="right" vertical="center" wrapText="1"/>
      <protection locked="0"/>
    </xf>
    <xf numFmtId="0" fontId="11" fillId="34" borderId="39" xfId="37" applyFont="1" applyFill="1" applyBorder="1" applyAlignment="1" applyProtection="1">
      <alignment horizontal="left" vertical="center"/>
      <protection/>
    </xf>
    <xf numFmtId="177" fontId="11" fillId="34" borderId="49" xfId="0" applyNumberFormat="1" applyFont="1" applyFill="1" applyBorder="1" applyAlignment="1" applyProtection="1">
      <alignment horizontal="right" vertical="center" wrapText="1"/>
      <protection/>
    </xf>
    <xf numFmtId="0" fontId="14" fillId="34" borderId="27" xfId="37" applyFont="1" applyFill="1" applyBorder="1" applyAlignment="1" applyProtection="1">
      <alignment vertical="center"/>
      <protection locked="0"/>
    </xf>
    <xf numFmtId="177" fontId="19" fillId="34" borderId="17" xfId="0" applyNumberFormat="1" applyFont="1" applyFill="1" applyBorder="1" applyAlignment="1" applyProtection="1">
      <alignment horizontal="right" vertical="center" wrapText="1"/>
      <protection locked="0"/>
    </xf>
    <xf numFmtId="177" fontId="19" fillId="34" borderId="50" xfId="0" applyNumberFormat="1" applyFont="1" applyFill="1" applyBorder="1" applyAlignment="1" applyProtection="1">
      <alignment horizontal="right" vertical="center" wrapText="1"/>
      <protection locked="0"/>
    </xf>
    <xf numFmtId="177" fontId="19" fillId="34" borderId="47" xfId="0" applyNumberFormat="1" applyFont="1" applyFill="1" applyBorder="1" applyAlignment="1" applyProtection="1">
      <alignment horizontal="right" vertical="center" wrapText="1"/>
      <protection locked="0"/>
    </xf>
    <xf numFmtId="0" fontId="11" fillId="34" borderId="42" xfId="37" applyFont="1" applyFill="1" applyBorder="1" applyAlignment="1" applyProtection="1">
      <alignment horizontal="left" vertical="center"/>
      <protection/>
    </xf>
    <xf numFmtId="177" fontId="11" fillId="34" borderId="45" xfId="0" applyNumberFormat="1" applyFont="1" applyFill="1" applyBorder="1" applyAlignment="1" applyProtection="1">
      <alignment horizontal="right" vertical="center" wrapText="1"/>
      <protection/>
    </xf>
    <xf numFmtId="0" fontId="17" fillId="34" borderId="20" xfId="37" applyFont="1" applyFill="1" applyBorder="1" applyAlignment="1" applyProtection="1">
      <alignment horizontal="left" vertical="center"/>
      <protection locked="0"/>
    </xf>
    <xf numFmtId="177" fontId="17" fillId="34" borderId="17" xfId="0" applyNumberFormat="1" applyFont="1" applyFill="1" applyBorder="1" applyAlignment="1" applyProtection="1">
      <alignment horizontal="right" vertical="center" wrapText="1"/>
      <protection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ont="1" applyFill="1" applyAlignment="1">
      <alignment vertical="center"/>
    </xf>
    <xf numFmtId="177" fontId="16" fillId="0" borderId="68" xfId="0" applyNumberFormat="1" applyFont="1" applyFill="1" applyBorder="1" applyAlignment="1">
      <alignment horizontal="right" vertical="center" wrapText="1"/>
    </xf>
    <xf numFmtId="177" fontId="16" fillId="0" borderId="69" xfId="0" applyNumberFormat="1" applyFont="1" applyFill="1" applyBorder="1" applyAlignment="1">
      <alignment horizontal="right" vertical="center" wrapText="1"/>
    </xf>
    <xf numFmtId="177" fontId="16" fillId="0" borderId="62" xfId="0" applyNumberFormat="1" applyFont="1" applyFill="1" applyBorder="1" applyAlignment="1">
      <alignment horizontal="right" vertical="center" wrapText="1"/>
    </xf>
    <xf numFmtId="177" fontId="13" fillId="0" borderId="40" xfId="0" applyNumberFormat="1" applyFont="1" applyFill="1" applyBorder="1" applyAlignment="1">
      <alignment horizontal="right" vertical="center" wrapText="1"/>
    </xf>
    <xf numFmtId="0" fontId="16" fillId="0" borderId="70" xfId="0" applyFont="1" applyBorder="1" applyAlignment="1">
      <alignment/>
    </xf>
    <xf numFmtId="177" fontId="16" fillId="0" borderId="19" xfId="0" applyNumberFormat="1" applyFont="1" applyFill="1" applyBorder="1" applyAlignment="1">
      <alignment horizontal="right" vertical="center" wrapText="1"/>
    </xf>
    <xf numFmtId="0" fontId="11" fillId="34" borderId="43" xfId="0" applyNumberFormat="1" applyFont="1" applyFill="1" applyBorder="1" applyAlignment="1" applyProtection="1">
      <alignment horizontal="center" vertical="center" wrapText="1"/>
      <protection/>
    </xf>
    <xf numFmtId="177" fontId="14" fillId="34" borderId="67" xfId="0" applyNumberFormat="1" applyFont="1" applyFill="1" applyBorder="1" applyAlignment="1" applyProtection="1">
      <alignment horizontal="right" vertical="center" wrapText="1"/>
      <protection locked="0"/>
    </xf>
    <xf numFmtId="177" fontId="11" fillId="34" borderId="67" xfId="0" applyNumberFormat="1" applyFont="1" applyFill="1" applyBorder="1" applyAlignment="1" applyProtection="1">
      <alignment horizontal="right" vertical="center" wrapText="1"/>
      <protection/>
    </xf>
    <xf numFmtId="177" fontId="14" fillId="34" borderId="67" xfId="0" applyNumberFormat="1" applyFont="1" applyFill="1" applyBorder="1" applyAlignment="1" applyProtection="1">
      <alignment horizontal="right" vertical="center" wrapText="1"/>
      <protection locked="0"/>
    </xf>
    <xf numFmtId="177" fontId="17" fillId="34" borderId="67" xfId="0" applyNumberFormat="1" applyFont="1" applyFill="1" applyBorder="1" applyAlignment="1" applyProtection="1">
      <alignment horizontal="right" vertical="center" wrapText="1"/>
      <protection/>
    </xf>
    <xf numFmtId="177" fontId="14" fillId="34" borderId="29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71" xfId="37" applyFont="1" applyFill="1" applyBorder="1" applyAlignment="1" applyProtection="1">
      <alignment horizontal="left" vertical="center"/>
      <protection locked="0"/>
    </xf>
    <xf numFmtId="0" fontId="11" fillId="0" borderId="71" xfId="0" applyFont="1" applyFill="1" applyBorder="1" applyAlignment="1" applyProtection="1">
      <alignment horizontal="left" vertical="center"/>
      <protection/>
    </xf>
    <xf numFmtId="0" fontId="37" fillId="0" borderId="0" xfId="0" applyFont="1" applyAlignment="1">
      <alignment vertical="center"/>
    </xf>
    <xf numFmtId="0" fontId="35" fillId="0" borderId="19" xfId="0" applyFont="1" applyBorder="1" applyAlignment="1">
      <alignment vertical="center"/>
    </xf>
    <xf numFmtId="0" fontId="37" fillId="0" borderId="19" xfId="0" applyFont="1" applyBorder="1" applyAlignment="1">
      <alignment vertical="center"/>
    </xf>
    <xf numFmtId="49" fontId="37" fillId="0" borderId="12" xfId="0" applyNumberFormat="1" applyFont="1" applyBorder="1" applyAlignment="1">
      <alignment horizontal="center" vertical="center"/>
    </xf>
    <xf numFmtId="177" fontId="22" fillId="0" borderId="12" xfId="0" applyNumberFormat="1" applyFont="1" applyFill="1" applyBorder="1" applyAlignment="1">
      <alignment vertical="center"/>
    </xf>
    <xf numFmtId="177" fontId="22" fillId="0" borderId="12" xfId="0" applyNumberFormat="1" applyFont="1" applyBorder="1" applyAlignment="1">
      <alignment vertical="center"/>
    </xf>
    <xf numFmtId="177" fontId="22" fillId="34" borderId="12" xfId="0" applyNumberFormat="1" applyFont="1" applyFill="1" applyBorder="1" applyAlignment="1">
      <alignment vertical="center"/>
    </xf>
    <xf numFmtId="177" fontId="22" fillId="0" borderId="12" xfId="0" applyNumberFormat="1" applyFont="1" applyFill="1" applyBorder="1" applyAlignment="1">
      <alignment horizontal="right" vertical="center"/>
    </xf>
    <xf numFmtId="177" fontId="36" fillId="0" borderId="19" xfId="0" applyNumberFormat="1" applyFont="1" applyBorder="1" applyAlignment="1">
      <alignment vertical="center"/>
    </xf>
    <xf numFmtId="49" fontId="25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0" xfId="0" applyNumberFormat="1" applyFont="1" applyBorder="1" applyAlignment="1">
      <alignment horizontal="center" vertical="center"/>
    </xf>
    <xf numFmtId="0" fontId="25" fillId="0" borderId="10" xfId="0" applyNumberFormat="1" applyFont="1" applyBorder="1" applyAlignment="1">
      <alignment horizontal="center" vertical="center"/>
    </xf>
    <xf numFmtId="0" fontId="25" fillId="34" borderId="12" xfId="0" applyFont="1" applyFill="1" applyBorder="1" applyAlignment="1" applyProtection="1">
      <alignment horizontal="left" vertical="center" wrapText="1"/>
      <protection locked="0"/>
    </xf>
    <xf numFmtId="0" fontId="25" fillId="34" borderId="12" xfId="0" applyFont="1" applyFill="1" applyBorder="1" applyAlignment="1" applyProtection="1">
      <alignment horizontal="left" vertical="center"/>
      <protection locked="0"/>
    </xf>
    <xf numFmtId="49" fontId="25" fillId="0" borderId="12" xfId="0" applyNumberFormat="1" applyFont="1" applyBorder="1" applyAlignment="1">
      <alignment horizontal="center" vertical="center"/>
    </xf>
    <xf numFmtId="0" fontId="25" fillId="36" borderId="0" xfId="0" applyNumberFormat="1" applyFont="1" applyFill="1" applyBorder="1" applyAlignment="1">
      <alignment horizontal="right" vertical="center" wrapText="1"/>
    </xf>
    <xf numFmtId="49" fontId="25" fillId="36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36" borderId="0" xfId="0" applyNumberFormat="1" applyFont="1" applyFill="1" applyBorder="1" applyAlignment="1">
      <alignment horizontal="center" vertical="center"/>
    </xf>
    <xf numFmtId="0" fontId="25" fillId="36" borderId="0" xfId="0" applyFont="1" applyFill="1" applyBorder="1" applyAlignment="1" applyProtection="1">
      <alignment horizontal="left" vertical="center" wrapText="1"/>
      <protection locked="0"/>
    </xf>
    <xf numFmtId="177" fontId="22" fillId="36" borderId="0" xfId="0" applyNumberFormat="1" applyFont="1" applyFill="1" applyBorder="1" applyAlignment="1">
      <alignment horizontal="right" vertical="center"/>
    </xf>
    <xf numFmtId="49" fontId="25" fillId="36" borderId="0" xfId="0" applyNumberFormat="1" applyFont="1" applyFill="1" applyBorder="1" applyAlignment="1">
      <alignment horizontal="center" vertical="center"/>
    </xf>
    <xf numFmtId="177" fontId="22" fillId="36" borderId="0" xfId="0" applyNumberFormat="1" applyFont="1" applyFill="1" applyBorder="1" applyAlignment="1">
      <alignment vertical="center"/>
    </xf>
    <xf numFmtId="49" fontId="25" fillId="36" borderId="0" xfId="0" applyNumberFormat="1" applyFont="1" applyFill="1" applyBorder="1" applyAlignment="1" applyProtection="1">
      <alignment horizontal="left" vertical="center" wrapText="1"/>
      <protection locked="0"/>
    </xf>
    <xf numFmtId="0" fontId="25" fillId="36" borderId="0" xfId="0" applyFont="1" applyFill="1" applyBorder="1" applyAlignment="1" applyProtection="1">
      <alignment horizontal="left" vertical="center"/>
      <protection locked="0"/>
    </xf>
    <xf numFmtId="177" fontId="36" fillId="36" borderId="0" xfId="0" applyNumberFormat="1" applyFont="1" applyFill="1" applyBorder="1" applyAlignment="1">
      <alignment vertical="center"/>
    </xf>
    <xf numFmtId="0" fontId="37" fillId="0" borderId="12" xfId="0" applyFont="1" applyBorder="1" applyAlignment="1">
      <alignment horizontal="center" vertical="center"/>
    </xf>
    <xf numFmtId="177" fontId="25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72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177" fontId="25" fillId="0" borderId="24" xfId="0" applyNumberFormat="1" applyFont="1" applyFill="1" applyBorder="1" applyAlignment="1">
      <alignment horizontal="right" vertical="center"/>
    </xf>
    <xf numFmtId="177" fontId="25" fillId="0" borderId="13" xfId="0" applyNumberFormat="1" applyFont="1" applyFill="1" applyBorder="1" applyAlignment="1">
      <alignment horizontal="right" vertical="center"/>
    </xf>
    <xf numFmtId="0" fontId="25" fillId="0" borderId="13" xfId="0" applyFont="1" applyBorder="1" applyAlignment="1">
      <alignment horizontal="left" vertical="center"/>
    </xf>
    <xf numFmtId="177" fontId="25" fillId="0" borderId="55" xfId="0" applyNumberFormat="1" applyFont="1" applyFill="1" applyBorder="1" applyAlignment="1">
      <alignment horizontal="right" vertical="center"/>
    </xf>
    <xf numFmtId="0" fontId="8" fillId="0" borderId="19" xfId="0" applyFont="1" applyBorder="1" applyAlignment="1">
      <alignment horizontal="left" vertical="center"/>
    </xf>
    <xf numFmtId="177" fontId="8" fillId="0" borderId="20" xfId="0" applyNumberFormat="1" applyFont="1" applyFill="1" applyBorder="1" applyAlignment="1">
      <alignment horizontal="right" vertical="center"/>
    </xf>
    <xf numFmtId="177" fontId="8" fillId="0" borderId="19" xfId="0" applyNumberFormat="1" applyFont="1" applyFill="1" applyBorder="1" applyAlignment="1">
      <alignment horizontal="right" vertical="center"/>
    </xf>
    <xf numFmtId="0" fontId="8" fillId="0" borderId="73" xfId="0" applyFont="1" applyBorder="1" applyAlignment="1">
      <alignment horizontal="left" vertical="center"/>
    </xf>
    <xf numFmtId="177" fontId="8" fillId="0" borderId="73" xfId="0" applyNumberFormat="1" applyFont="1" applyBorder="1" applyAlignment="1">
      <alignment horizontal="right" vertical="center"/>
    </xf>
    <xf numFmtId="0" fontId="25" fillId="0" borderId="74" xfId="0" applyFont="1" applyBorder="1" applyAlignment="1">
      <alignment horizontal="left" vertical="center"/>
    </xf>
    <xf numFmtId="177" fontId="25" fillId="0" borderId="74" xfId="0" applyNumberFormat="1" applyFont="1" applyFill="1" applyBorder="1" applyAlignment="1">
      <alignment horizontal="right" vertical="center"/>
    </xf>
    <xf numFmtId="0" fontId="8" fillId="0" borderId="75" xfId="0" applyFont="1" applyBorder="1" applyAlignment="1">
      <alignment horizontal="left" vertical="center"/>
    </xf>
    <xf numFmtId="177" fontId="8" fillId="0" borderId="75" xfId="0" applyNumberFormat="1" applyFont="1" applyFill="1" applyBorder="1" applyAlignment="1">
      <alignment horizontal="right" vertical="center"/>
    </xf>
    <xf numFmtId="177" fontId="8" fillId="0" borderId="76" xfId="0" applyNumberFormat="1" applyFont="1" applyFill="1" applyBorder="1" applyAlignment="1">
      <alignment horizontal="right" vertical="center"/>
    </xf>
    <xf numFmtId="177" fontId="8" fillId="0" borderId="12" xfId="0" applyNumberFormat="1" applyFont="1" applyFill="1" applyBorder="1" applyAlignment="1">
      <alignment horizontal="right" vertical="center"/>
    </xf>
    <xf numFmtId="0" fontId="25" fillId="0" borderId="12" xfId="0" applyFont="1" applyBorder="1" applyAlignment="1">
      <alignment horizontal="left" vertical="center" wrapText="1"/>
    </xf>
    <xf numFmtId="177" fontId="25" fillId="0" borderId="12" xfId="0" applyNumberFormat="1" applyFont="1" applyBorder="1" applyAlignment="1">
      <alignment horizontal="right" vertical="center"/>
    </xf>
    <xf numFmtId="177" fontId="25" fillId="0" borderId="12" xfId="0" applyNumberFormat="1" applyFont="1" applyFill="1" applyBorder="1" applyAlignment="1">
      <alignment horizontal="right" vertical="center"/>
    </xf>
    <xf numFmtId="0" fontId="8" fillId="0" borderId="77" xfId="0" applyFont="1" applyBorder="1" applyAlignment="1">
      <alignment horizontal="center" vertical="center" wrapText="1"/>
    </xf>
    <xf numFmtId="177" fontId="8" fillId="0" borderId="74" xfId="0" applyNumberFormat="1" applyFont="1" applyFill="1" applyBorder="1" applyAlignment="1">
      <alignment horizontal="right" vertical="center"/>
    </xf>
    <xf numFmtId="0" fontId="24" fillId="0" borderId="40" xfId="0" applyFont="1" applyFill="1" applyBorder="1" applyAlignment="1" applyProtection="1">
      <alignment horizontal="right" vertical="center" wrapText="1"/>
      <protection locked="0"/>
    </xf>
    <xf numFmtId="0" fontId="25" fillId="0" borderId="78" xfId="0" applyFont="1" applyBorder="1" applyAlignment="1">
      <alignment horizontal="center" vertical="center"/>
    </xf>
    <xf numFmtId="177" fontId="25" fillId="0" borderId="79" xfId="0" applyNumberFormat="1" applyFont="1" applyBorder="1" applyAlignment="1">
      <alignment vertical="center"/>
    </xf>
    <xf numFmtId="0" fontId="25" fillId="0" borderId="80" xfId="0" applyFont="1" applyBorder="1" applyAlignment="1">
      <alignment horizontal="center" vertical="center"/>
    </xf>
    <xf numFmtId="177" fontId="25" fillId="0" borderId="81" xfId="0" applyNumberFormat="1" applyFont="1" applyBorder="1" applyAlignment="1">
      <alignment vertical="center"/>
    </xf>
    <xf numFmtId="0" fontId="25" fillId="0" borderId="82" xfId="0" applyFont="1" applyBorder="1" applyAlignment="1">
      <alignment horizontal="center" vertical="center"/>
    </xf>
    <xf numFmtId="177" fontId="25" fillId="0" borderId="83" xfId="0" applyNumberFormat="1" applyFont="1" applyBorder="1" applyAlignment="1">
      <alignment vertical="center"/>
    </xf>
    <xf numFmtId="177" fontId="25" fillId="0" borderId="84" xfId="0" applyNumberFormat="1" applyFont="1" applyFill="1" applyBorder="1" applyAlignment="1">
      <alignment vertical="center"/>
    </xf>
    <xf numFmtId="0" fontId="25" fillId="0" borderId="85" xfId="0" applyFont="1" applyFill="1" applyBorder="1" applyAlignment="1">
      <alignment horizontal="center" vertical="center"/>
    </xf>
    <xf numFmtId="177" fontId="25" fillId="0" borderId="86" xfId="0" applyNumberFormat="1" applyFont="1" applyFill="1" applyBorder="1" applyAlignment="1">
      <alignment vertical="center"/>
    </xf>
    <xf numFmtId="0" fontId="25" fillId="0" borderId="81" xfId="0" applyFont="1" applyFill="1" applyBorder="1" applyAlignment="1">
      <alignment horizontal="center" vertical="center"/>
    </xf>
    <xf numFmtId="0" fontId="25" fillId="0" borderId="81" xfId="0" applyFont="1" applyFill="1" applyBorder="1" applyAlignment="1">
      <alignment vertical="center"/>
    </xf>
    <xf numFmtId="177" fontId="25" fillId="0" borderId="81" xfId="0" applyNumberFormat="1" applyFont="1" applyFill="1" applyBorder="1" applyAlignment="1">
      <alignment vertical="center"/>
    </xf>
    <xf numFmtId="0" fontId="25" fillId="0" borderId="87" xfId="0" applyFont="1" applyFill="1" applyBorder="1" applyAlignment="1">
      <alignment vertical="center"/>
    </xf>
    <xf numFmtId="177" fontId="25" fillId="0" borderId="88" xfId="0" applyNumberFormat="1" applyFont="1" applyFill="1" applyBorder="1" applyAlignment="1">
      <alignment vertical="center"/>
    </xf>
    <xf numFmtId="177" fontId="25" fillId="0" borderId="89" xfId="0" applyNumberFormat="1" applyFont="1" applyFill="1" applyBorder="1" applyAlignment="1">
      <alignment vertical="center"/>
    </xf>
    <xf numFmtId="177" fontId="25" fillId="0" borderId="90" xfId="0" applyNumberFormat="1" applyFont="1" applyBorder="1" applyAlignment="1">
      <alignment vertical="center"/>
    </xf>
    <xf numFmtId="177" fontId="25" fillId="0" borderId="91" xfId="0" applyNumberFormat="1" applyFont="1" applyBorder="1" applyAlignment="1">
      <alignment vertical="center"/>
    </xf>
    <xf numFmtId="177" fontId="25" fillId="0" borderId="91" xfId="0" applyNumberFormat="1" applyFont="1" applyFill="1" applyBorder="1" applyAlignment="1">
      <alignment vertical="center"/>
    </xf>
    <xf numFmtId="177" fontId="25" fillId="0" borderId="37" xfId="0" applyNumberFormat="1" applyFont="1" applyBorder="1" applyAlignment="1">
      <alignment vertical="center"/>
    </xf>
    <xf numFmtId="177" fontId="25" fillId="0" borderId="37" xfId="0" applyNumberFormat="1" applyFont="1" applyFill="1" applyBorder="1" applyAlignment="1">
      <alignment vertical="center"/>
    </xf>
    <xf numFmtId="177" fontId="25" fillId="0" borderId="92" xfId="0" applyNumberFormat="1" applyFont="1" applyBorder="1" applyAlignment="1">
      <alignment vertical="center"/>
    </xf>
    <xf numFmtId="177" fontId="8" fillId="0" borderId="14" xfId="0" applyNumberFormat="1" applyFont="1" applyFill="1" applyBorder="1" applyAlignment="1">
      <alignment vertical="center"/>
    </xf>
    <xf numFmtId="177" fontId="25" fillId="0" borderId="26" xfId="0" applyNumberFormat="1" applyFont="1" applyFill="1" applyBorder="1" applyAlignment="1">
      <alignment vertical="center"/>
    </xf>
    <xf numFmtId="177" fontId="25" fillId="0" borderId="93" xfId="0" applyNumberFormat="1" applyFont="1" applyFill="1" applyBorder="1" applyAlignment="1">
      <alignment vertical="center"/>
    </xf>
    <xf numFmtId="177" fontId="25" fillId="0" borderId="94" xfId="0" applyNumberFormat="1" applyFont="1" applyFill="1" applyBorder="1" applyAlignment="1">
      <alignment vertical="center"/>
    </xf>
    <xf numFmtId="0" fontId="25" fillId="0" borderId="95" xfId="0" applyFont="1" applyBorder="1" applyAlignment="1">
      <alignment horizontal="center" vertical="center"/>
    </xf>
    <xf numFmtId="177" fontId="25" fillId="0" borderId="96" xfId="0" applyNumberFormat="1" applyFont="1" applyBorder="1" applyAlignment="1">
      <alignment vertical="center"/>
    </xf>
    <xf numFmtId="177" fontId="25" fillId="0" borderId="97" xfId="0" applyNumberFormat="1" applyFont="1" applyBorder="1" applyAlignment="1">
      <alignment vertical="center"/>
    </xf>
    <xf numFmtId="177" fontId="8" fillId="0" borderId="63" xfId="0" applyNumberFormat="1" applyFont="1" applyFill="1" applyBorder="1" applyAlignment="1">
      <alignment vertical="center"/>
    </xf>
    <xf numFmtId="177" fontId="8" fillId="0" borderId="25" xfId="0" applyNumberFormat="1" applyFont="1" applyFill="1" applyBorder="1" applyAlignment="1">
      <alignment vertical="center"/>
    </xf>
    <xf numFmtId="0" fontId="25" fillId="0" borderId="98" xfId="0" applyFont="1" applyFill="1" applyBorder="1" applyAlignment="1">
      <alignment horizontal="center" vertical="center"/>
    </xf>
    <xf numFmtId="0" fontId="25" fillId="0" borderId="99" xfId="0" applyFont="1" applyFill="1" applyBorder="1" applyAlignment="1">
      <alignment vertical="center"/>
    </xf>
    <xf numFmtId="177" fontId="25" fillId="0" borderId="100" xfId="0" applyNumberFormat="1" applyFont="1" applyFill="1" applyBorder="1" applyAlignment="1">
      <alignment vertical="center"/>
    </xf>
    <xf numFmtId="177" fontId="25" fillId="0" borderId="101" xfId="0" applyNumberFormat="1" applyFont="1" applyFill="1" applyBorder="1" applyAlignment="1">
      <alignment vertical="center"/>
    </xf>
    <xf numFmtId="177" fontId="25" fillId="0" borderId="102" xfId="0" applyNumberFormat="1" applyFont="1" applyFill="1" applyBorder="1" applyAlignment="1">
      <alignment vertical="center"/>
    </xf>
    <xf numFmtId="177" fontId="8" fillId="0" borderId="103" xfId="0" applyNumberFormat="1" applyFont="1" applyFill="1" applyBorder="1" applyAlignment="1">
      <alignment vertical="center"/>
    </xf>
    <xf numFmtId="177" fontId="8" fillId="0" borderId="104" xfId="0" applyNumberFormat="1" applyFont="1" applyFill="1" applyBorder="1" applyAlignment="1">
      <alignment vertical="center"/>
    </xf>
    <xf numFmtId="177" fontId="8" fillId="0" borderId="105" xfId="0" applyNumberFormat="1" applyFont="1" applyFill="1" applyBorder="1" applyAlignment="1">
      <alignment vertical="center"/>
    </xf>
    <xf numFmtId="0" fontId="25" fillId="0" borderId="83" xfId="0" applyFont="1" applyFill="1" applyBorder="1" applyAlignment="1">
      <alignment horizontal="center" vertical="center"/>
    </xf>
    <xf numFmtId="0" fontId="25" fillId="0" borderId="83" xfId="0" applyFont="1" applyFill="1" applyBorder="1" applyAlignment="1">
      <alignment vertical="center"/>
    </xf>
    <xf numFmtId="177" fontId="25" fillId="0" borderId="83" xfId="0" applyNumberFormat="1" applyFont="1" applyFill="1" applyBorder="1" applyAlignment="1">
      <alignment vertical="center"/>
    </xf>
    <xf numFmtId="177" fontId="8" fillId="0" borderId="106" xfId="0" applyNumberFormat="1" applyFont="1" applyFill="1" applyBorder="1" applyAlignment="1">
      <alignment vertical="center"/>
    </xf>
    <xf numFmtId="177" fontId="8" fillId="0" borderId="107" xfId="0" applyNumberFormat="1" applyFont="1" applyFill="1" applyBorder="1" applyAlignment="1">
      <alignment vertical="center"/>
    </xf>
    <xf numFmtId="0" fontId="25" fillId="0" borderId="96" xfId="0" applyFont="1" applyFill="1" applyBorder="1" applyAlignment="1">
      <alignment horizontal="center" vertical="center"/>
    </xf>
    <xf numFmtId="0" fontId="25" fillId="0" borderId="96" xfId="0" applyFont="1" applyFill="1" applyBorder="1" applyAlignment="1">
      <alignment vertical="center"/>
    </xf>
    <xf numFmtId="177" fontId="25" fillId="0" borderId="96" xfId="0" applyNumberFormat="1" applyFont="1" applyFill="1" applyBorder="1" applyAlignment="1">
      <alignment vertical="center"/>
    </xf>
    <xf numFmtId="177" fontId="25" fillId="0" borderId="97" xfId="0" applyNumberFormat="1" applyFont="1" applyFill="1" applyBorder="1" applyAlignment="1">
      <alignment vertical="center"/>
    </xf>
    <xf numFmtId="177" fontId="8" fillId="0" borderId="74" xfId="0" applyNumberFormat="1" applyFont="1" applyFill="1" applyBorder="1" applyAlignment="1">
      <alignment vertical="center"/>
    </xf>
    <xf numFmtId="0" fontId="35" fillId="36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25" fillId="0" borderId="12" xfId="0" applyFont="1" applyFill="1" applyBorder="1" applyAlignment="1">
      <alignment vertical="center" wrapText="1"/>
    </xf>
    <xf numFmtId="0" fontId="25" fillId="36" borderId="0" xfId="0" applyFont="1" applyFill="1" applyBorder="1" applyAlignment="1">
      <alignment vertical="center" wrapText="1"/>
    </xf>
    <xf numFmtId="0" fontId="35" fillId="36" borderId="0" xfId="0" applyNumberFormat="1" applyFont="1" applyFill="1" applyBorder="1" applyAlignment="1">
      <alignment vertical="center"/>
    </xf>
    <xf numFmtId="0" fontId="10" fillId="36" borderId="0" xfId="0" applyNumberFormat="1" applyFont="1" applyFill="1" applyBorder="1" applyAlignment="1">
      <alignment vertical="center"/>
    </xf>
    <xf numFmtId="49" fontId="37" fillId="0" borderId="34" xfId="0" applyNumberFormat="1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35" fillId="0" borderId="72" xfId="0" applyFont="1" applyBorder="1" applyAlignment="1">
      <alignment horizontal="center" vertical="center"/>
    </xf>
    <xf numFmtId="177" fontId="14" fillId="0" borderId="108" xfId="0" applyNumberFormat="1" applyFont="1" applyFill="1" applyBorder="1" applyAlignment="1" applyProtection="1">
      <alignment horizontal="right" vertical="center" wrapText="1"/>
      <protection/>
    </xf>
    <xf numFmtId="177" fontId="14" fillId="0" borderId="68" xfId="0" applyNumberFormat="1" applyFont="1" applyFill="1" applyBorder="1" applyAlignment="1" applyProtection="1">
      <alignment horizontal="right" vertical="center" wrapText="1"/>
      <protection locked="0"/>
    </xf>
    <xf numFmtId="177" fontId="11" fillId="0" borderId="68" xfId="0" applyNumberFormat="1" applyFont="1" applyFill="1" applyBorder="1" applyAlignment="1" applyProtection="1">
      <alignment horizontal="right" vertical="center" wrapText="1"/>
      <protection/>
    </xf>
    <xf numFmtId="177" fontId="14" fillId="0" borderId="68" xfId="0" applyNumberFormat="1" applyFont="1" applyFill="1" applyBorder="1" applyAlignment="1" applyProtection="1">
      <alignment horizontal="right" vertical="center" wrapText="1"/>
      <protection locked="0"/>
    </xf>
    <xf numFmtId="177" fontId="11" fillId="0" borderId="69" xfId="0" applyNumberFormat="1" applyFont="1" applyFill="1" applyBorder="1" applyAlignment="1" applyProtection="1">
      <alignment horizontal="right" vertical="center" wrapText="1"/>
      <protection/>
    </xf>
    <xf numFmtId="177" fontId="14" fillId="0" borderId="69" xfId="0" applyNumberFormat="1" applyFont="1" applyFill="1" applyBorder="1" applyAlignment="1" applyProtection="1">
      <alignment horizontal="right" vertical="center" wrapText="1"/>
      <protection/>
    </xf>
    <xf numFmtId="177" fontId="11" fillId="0" borderId="62" xfId="0" applyNumberFormat="1" applyFont="1" applyFill="1" applyBorder="1" applyAlignment="1" applyProtection="1">
      <alignment horizontal="right" vertical="center" wrapText="1"/>
      <protection/>
    </xf>
    <xf numFmtId="177" fontId="17" fillId="0" borderId="108" xfId="0" applyNumberFormat="1" applyFont="1" applyFill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177" fontId="14" fillId="0" borderId="29" xfId="0" applyNumberFormat="1" applyFont="1" applyFill="1" applyBorder="1" applyAlignment="1" applyProtection="1">
      <alignment vertical="center" wrapText="1"/>
      <protection/>
    </xf>
    <xf numFmtId="177" fontId="14" fillId="0" borderId="18" xfId="0" applyNumberFormat="1" applyFont="1" applyFill="1" applyBorder="1" applyAlignment="1" applyProtection="1">
      <alignment vertical="center" wrapText="1"/>
      <protection/>
    </xf>
    <xf numFmtId="177" fontId="11" fillId="0" borderId="15" xfId="0" applyNumberFormat="1" applyFont="1" applyFill="1" applyBorder="1" applyAlignment="1" applyProtection="1">
      <alignment vertical="center" wrapText="1"/>
      <protection/>
    </xf>
    <xf numFmtId="177" fontId="14" fillId="0" borderId="15" xfId="0" applyNumberFormat="1" applyFont="1" applyFill="1" applyBorder="1" applyAlignment="1" applyProtection="1">
      <alignment vertical="center" wrapText="1"/>
      <protection/>
    </xf>
    <xf numFmtId="177" fontId="14" fillId="0" borderId="15" xfId="0" applyNumberFormat="1" applyFont="1" applyFill="1" applyBorder="1" applyAlignment="1" applyProtection="1">
      <alignment vertical="center" wrapText="1"/>
      <protection/>
    </xf>
    <xf numFmtId="177" fontId="11" fillId="0" borderId="41" xfId="0" applyNumberFormat="1" applyFont="1" applyFill="1" applyBorder="1" applyAlignment="1" applyProtection="1">
      <alignment vertical="center" wrapText="1"/>
      <protection/>
    </xf>
    <xf numFmtId="177" fontId="17" fillId="0" borderId="23" xfId="0" applyNumberFormat="1" applyFont="1" applyFill="1" applyBorder="1" applyAlignment="1" applyProtection="1">
      <alignment vertical="center" wrapText="1"/>
      <protection/>
    </xf>
    <xf numFmtId="0" fontId="14" fillId="34" borderId="109" xfId="0" applyFont="1" applyFill="1" applyBorder="1" applyAlignment="1" applyProtection="1">
      <alignment vertical="center"/>
      <protection locked="0"/>
    </xf>
    <xf numFmtId="177" fontId="14" fillId="34" borderId="54" xfId="0" applyNumberFormat="1" applyFont="1" applyFill="1" applyBorder="1" applyAlignment="1" applyProtection="1">
      <alignment horizontal="right" vertical="center" wrapText="1"/>
      <protection/>
    </xf>
    <xf numFmtId="0" fontId="11" fillId="34" borderId="16" xfId="0" applyFont="1" applyFill="1" applyBorder="1" applyAlignment="1" applyProtection="1">
      <alignment horizontal="left" vertical="center"/>
      <protection locked="0"/>
    </xf>
    <xf numFmtId="0" fontId="14" fillId="34" borderId="16" xfId="0" applyFont="1" applyFill="1" applyBorder="1" applyAlignment="1" applyProtection="1">
      <alignment horizontal="left" vertical="center"/>
      <protection locked="0"/>
    </xf>
    <xf numFmtId="0" fontId="14" fillId="34" borderId="16" xfId="0" applyFont="1" applyFill="1" applyBorder="1" applyAlignment="1" applyProtection="1">
      <alignment vertical="center"/>
      <protection locked="0"/>
    </xf>
    <xf numFmtId="0" fontId="14" fillId="34" borderId="59" xfId="0" applyFont="1" applyFill="1" applyBorder="1" applyAlignment="1" applyProtection="1">
      <alignment vertical="center"/>
      <protection locked="0"/>
    </xf>
    <xf numFmtId="0" fontId="14" fillId="34" borderId="39" xfId="37" applyFont="1" applyFill="1" applyBorder="1" applyAlignment="1" applyProtection="1">
      <alignment horizontal="left" vertical="center"/>
      <protection locked="0"/>
    </xf>
    <xf numFmtId="177" fontId="11" fillId="34" borderId="18" xfId="37" applyNumberFormat="1" applyFont="1" applyFill="1" applyBorder="1" applyAlignment="1" applyProtection="1">
      <alignment horizontal="right" vertical="center"/>
      <protection locked="0"/>
    </xf>
    <xf numFmtId="177" fontId="14" fillId="34" borderId="74" xfId="0" applyNumberFormat="1" applyFont="1" applyFill="1" applyBorder="1" applyAlignment="1" applyProtection="1">
      <alignment horizontal="right" vertical="center"/>
      <protection locked="0"/>
    </xf>
    <xf numFmtId="177" fontId="14" fillId="34" borderId="109" xfId="0" applyNumberFormat="1" applyFont="1" applyFill="1" applyBorder="1" applyAlignment="1" applyProtection="1">
      <alignment horizontal="right" vertical="center" wrapText="1"/>
      <protection locked="0"/>
    </xf>
    <xf numFmtId="177" fontId="11" fillId="34" borderId="12" xfId="0" applyNumberFormat="1" applyFont="1" applyFill="1" applyBorder="1" applyAlignment="1" applyProtection="1">
      <alignment horizontal="right" vertical="center"/>
      <protection locked="0"/>
    </xf>
    <xf numFmtId="177" fontId="14" fillId="34" borderId="12" xfId="0" applyNumberFormat="1" applyFont="1" applyFill="1" applyBorder="1" applyAlignment="1" applyProtection="1">
      <alignment horizontal="right" vertical="center"/>
      <protection locked="0"/>
    </xf>
    <xf numFmtId="177" fontId="14" fillId="34" borderId="34" xfId="0" applyNumberFormat="1" applyFont="1" applyFill="1" applyBorder="1" applyAlignment="1" applyProtection="1">
      <alignment horizontal="right" vertical="center"/>
      <protection locked="0"/>
    </xf>
    <xf numFmtId="177" fontId="11" fillId="34" borderId="12" xfId="37" applyNumberFormat="1" applyFont="1" applyFill="1" applyBorder="1" applyAlignment="1" applyProtection="1">
      <alignment horizontal="right" vertical="center"/>
      <protection locked="0"/>
    </xf>
    <xf numFmtId="177" fontId="14" fillId="34" borderId="16" xfId="0" applyNumberFormat="1" applyFont="1" applyFill="1" applyBorder="1" applyAlignment="1" applyProtection="1">
      <alignment horizontal="right" vertical="center" wrapText="1"/>
      <protection locked="0"/>
    </xf>
    <xf numFmtId="177" fontId="11" fillId="34" borderId="13" xfId="37" applyNumberFormat="1" applyFont="1" applyFill="1" applyBorder="1" applyAlignment="1" applyProtection="1">
      <alignment horizontal="right" vertical="center"/>
      <protection locked="0"/>
    </xf>
    <xf numFmtId="177" fontId="14" fillId="34" borderId="13" xfId="37" applyNumberFormat="1" applyFont="1" applyFill="1" applyBorder="1" applyAlignment="1" applyProtection="1">
      <alignment horizontal="right" vertical="center"/>
      <protection locked="0"/>
    </xf>
    <xf numFmtId="177" fontId="14" fillId="34" borderId="39" xfId="0" applyNumberFormat="1" applyFont="1" applyFill="1" applyBorder="1" applyAlignment="1" applyProtection="1">
      <alignment horizontal="right" vertical="center" wrapText="1"/>
      <protection locked="0"/>
    </xf>
    <xf numFmtId="177" fontId="14" fillId="34" borderId="13" xfId="37" applyNumberFormat="1" applyFont="1" applyFill="1" applyBorder="1" applyAlignment="1" applyProtection="1">
      <alignment horizontal="right" vertical="center"/>
      <protection locked="0"/>
    </xf>
    <xf numFmtId="177" fontId="11" fillId="34" borderId="39" xfId="0" applyNumberFormat="1" applyFont="1" applyFill="1" applyBorder="1" applyAlignment="1" applyProtection="1">
      <alignment horizontal="right" vertical="center" wrapText="1"/>
      <protection locked="0"/>
    </xf>
    <xf numFmtId="177" fontId="11" fillId="34" borderId="16" xfId="0" applyNumberFormat="1" applyFont="1" applyFill="1" applyBorder="1" applyAlignment="1" applyProtection="1">
      <alignment horizontal="right" vertical="center" wrapText="1"/>
      <protection locked="0"/>
    </xf>
    <xf numFmtId="177" fontId="11" fillId="34" borderId="13" xfId="0" applyNumberFormat="1" applyFont="1" applyFill="1" applyBorder="1" applyAlignment="1" applyProtection="1">
      <alignment horizontal="right"/>
      <protection locked="0"/>
    </xf>
    <xf numFmtId="177" fontId="11" fillId="34" borderId="39" xfId="0" applyNumberFormat="1" applyFont="1" applyFill="1" applyBorder="1" applyAlignment="1" applyProtection="1">
      <alignment horizontal="right"/>
      <protection locked="0"/>
    </xf>
    <xf numFmtId="177" fontId="11" fillId="34" borderId="19" xfId="37" applyNumberFormat="1" applyFont="1" applyFill="1" applyBorder="1" applyAlignment="1" applyProtection="1">
      <alignment horizontal="right" vertical="center"/>
      <protection locked="0"/>
    </xf>
    <xf numFmtId="177" fontId="9" fillId="34" borderId="27" xfId="0" applyNumberFormat="1" applyFont="1" applyFill="1" applyBorder="1" applyAlignment="1" applyProtection="1">
      <alignment horizontal="right" vertical="center" wrapText="1"/>
      <protection locked="0"/>
    </xf>
    <xf numFmtId="177" fontId="14" fillId="34" borderId="59" xfId="0" applyNumberFormat="1" applyFont="1" applyFill="1" applyBorder="1" applyAlignment="1" applyProtection="1">
      <alignment horizontal="right" vertical="center" wrapText="1"/>
      <protection locked="0"/>
    </xf>
    <xf numFmtId="177" fontId="11" fillId="34" borderId="42" xfId="0" applyNumberFormat="1" applyFont="1" applyFill="1" applyBorder="1" applyAlignment="1" applyProtection="1">
      <alignment horizontal="right" vertical="center" wrapText="1"/>
      <protection/>
    </xf>
    <xf numFmtId="0" fontId="37" fillId="0" borderId="74" xfId="0" applyFont="1" applyBorder="1" applyAlignment="1">
      <alignment horizontal="center" vertical="center"/>
    </xf>
    <xf numFmtId="49" fontId="37" fillId="0" borderId="74" xfId="0" applyNumberFormat="1" applyFont="1" applyBorder="1" applyAlignment="1">
      <alignment horizontal="center" vertical="center"/>
    </xf>
    <xf numFmtId="0" fontId="37" fillId="0" borderId="12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left" vertical="center"/>
    </xf>
    <xf numFmtId="0" fontId="25" fillId="0" borderId="110" xfId="0" applyFont="1" applyBorder="1" applyAlignment="1">
      <alignment vertical="center"/>
    </xf>
    <xf numFmtId="0" fontId="25" fillId="0" borderId="111" xfId="0" applyFont="1" applyBorder="1" applyAlignment="1">
      <alignment vertical="center"/>
    </xf>
    <xf numFmtId="0" fontId="25" fillId="0" borderId="112" xfId="0" applyFont="1" applyBorder="1" applyAlignment="1">
      <alignment vertical="center"/>
    </xf>
    <xf numFmtId="0" fontId="25" fillId="0" borderId="113" xfId="0" applyFont="1" applyBorder="1" applyAlignment="1">
      <alignment vertical="center"/>
    </xf>
    <xf numFmtId="0" fontId="25" fillId="0" borderId="82" xfId="0" applyFont="1" applyFill="1" applyBorder="1" applyAlignment="1">
      <alignment horizontal="center" vertical="center"/>
    </xf>
    <xf numFmtId="0" fontId="25" fillId="0" borderId="80" xfId="0" applyFont="1" applyFill="1" applyBorder="1" applyAlignment="1">
      <alignment horizontal="center" vertical="center"/>
    </xf>
    <xf numFmtId="0" fontId="25" fillId="0" borderId="113" xfId="0" applyFont="1" applyFill="1" applyBorder="1" applyAlignment="1">
      <alignment vertical="center"/>
    </xf>
    <xf numFmtId="0" fontId="25" fillId="0" borderId="111" xfId="0" applyFont="1" applyFill="1" applyBorder="1" applyAlignment="1">
      <alignment vertical="center"/>
    </xf>
    <xf numFmtId="49" fontId="8" fillId="0" borderId="10" xfId="0" applyNumberFormat="1" applyFont="1" applyBorder="1" applyAlignment="1">
      <alignment horizontal="center" vertical="center"/>
    </xf>
    <xf numFmtId="0" fontId="11" fillId="0" borderId="46" xfId="0" applyFont="1" applyBorder="1" applyAlignment="1" applyProtection="1">
      <alignment horizontal="center" vertical="center" wrapText="1"/>
      <protection locked="0"/>
    </xf>
    <xf numFmtId="49" fontId="11" fillId="0" borderId="22" xfId="0" applyNumberFormat="1" applyFont="1" applyFill="1" applyBorder="1" applyAlignment="1" applyProtection="1">
      <alignment horizontal="center" vertical="center" wrapText="1"/>
      <protection/>
    </xf>
    <xf numFmtId="177" fontId="14" fillId="0" borderId="19" xfId="37" applyNumberFormat="1" applyFont="1" applyFill="1" applyBorder="1" applyAlignment="1" applyProtection="1">
      <alignment horizontal="right" vertical="center"/>
      <protection/>
    </xf>
    <xf numFmtId="177" fontId="14" fillId="0" borderId="38" xfId="37" applyNumberFormat="1" applyFont="1" applyFill="1" applyBorder="1" applyAlignment="1" applyProtection="1">
      <alignment horizontal="right" vertical="center"/>
      <protection/>
    </xf>
    <xf numFmtId="0" fontId="45" fillId="34" borderId="0" xfId="0" applyFont="1" applyFill="1" applyAlignment="1">
      <alignment/>
    </xf>
    <xf numFmtId="177" fontId="11" fillId="0" borderId="13" xfId="37" applyNumberFormat="1" applyFont="1" applyFill="1" applyBorder="1" applyAlignment="1" applyProtection="1">
      <alignment horizontal="right" vertical="center"/>
      <protection/>
    </xf>
    <xf numFmtId="177" fontId="11" fillId="0" borderId="26" xfId="37" applyNumberFormat="1" applyFont="1" applyFill="1" applyBorder="1" applyAlignment="1" applyProtection="1">
      <alignment horizontal="right" vertical="center"/>
      <protection/>
    </xf>
    <xf numFmtId="177" fontId="17" fillId="0" borderId="19" xfId="37" applyNumberFormat="1" applyFont="1" applyFill="1" applyBorder="1" applyAlignment="1" applyProtection="1">
      <alignment horizontal="right" vertical="center"/>
      <protection/>
    </xf>
    <xf numFmtId="177" fontId="17" fillId="0" borderId="25" xfId="37" applyNumberFormat="1" applyFont="1" applyFill="1" applyBorder="1" applyAlignment="1" applyProtection="1">
      <alignment horizontal="right" vertical="center"/>
      <protection/>
    </xf>
    <xf numFmtId="0" fontId="11" fillId="34" borderId="10" xfId="37" applyFont="1" applyFill="1" applyBorder="1" applyAlignment="1" applyProtection="1">
      <alignment horizontal="left" vertical="center"/>
      <protection/>
    </xf>
    <xf numFmtId="0" fontId="17" fillId="34" borderId="20" xfId="37" applyFont="1" applyFill="1" applyBorder="1" applyAlignment="1" applyProtection="1">
      <alignment horizontal="left" vertical="center"/>
      <protection/>
    </xf>
    <xf numFmtId="49" fontId="25" fillId="0" borderId="114" xfId="0" applyNumberFormat="1" applyFont="1" applyBorder="1" applyAlignment="1">
      <alignment vertical="center"/>
    </xf>
    <xf numFmtId="49" fontId="25" fillId="0" borderId="115" xfId="0" applyNumberFormat="1" applyFont="1" applyBorder="1" applyAlignment="1">
      <alignment vertical="center"/>
    </xf>
    <xf numFmtId="177" fontId="25" fillId="0" borderId="116" xfId="0" applyNumberFormat="1" applyFont="1" applyBorder="1" applyAlignment="1">
      <alignment horizontal="right" vertical="center"/>
    </xf>
    <xf numFmtId="49" fontId="25" fillId="0" borderId="117" xfId="0" applyNumberFormat="1" applyFont="1" applyBorder="1" applyAlignment="1">
      <alignment vertical="center"/>
    </xf>
    <xf numFmtId="177" fontId="25" fillId="0" borderId="118" xfId="0" applyNumberFormat="1" applyFont="1" applyBorder="1" applyAlignment="1">
      <alignment horizontal="right" vertical="center"/>
    </xf>
    <xf numFmtId="177" fontId="25" fillId="0" borderId="117" xfId="0" applyNumberFormat="1" applyFont="1" applyBorder="1" applyAlignment="1">
      <alignment horizontal="right" vertical="center"/>
    </xf>
    <xf numFmtId="177" fontId="25" fillId="0" borderId="119" xfId="0" applyNumberFormat="1" applyFont="1" applyBorder="1" applyAlignment="1">
      <alignment horizontal="right" vertical="center"/>
    </xf>
    <xf numFmtId="177" fontId="25" fillId="0" borderId="120" xfId="0" applyNumberFormat="1" applyFont="1" applyBorder="1" applyAlignment="1">
      <alignment horizontal="right" vertical="center"/>
    </xf>
    <xf numFmtId="177" fontId="25" fillId="0" borderId="120" xfId="34" applyNumberFormat="1" applyFont="1" applyBorder="1" applyAlignment="1">
      <alignment horizontal="right" vertical="center"/>
    </xf>
    <xf numFmtId="177" fontId="25" fillId="0" borderId="121" xfId="0" applyNumberFormat="1" applyFont="1" applyBorder="1" applyAlignment="1">
      <alignment horizontal="right" vertical="center"/>
    </xf>
    <xf numFmtId="177" fontId="25" fillId="0" borderId="121" xfId="34" applyNumberFormat="1" applyFont="1" applyBorder="1" applyAlignment="1">
      <alignment horizontal="right" vertical="center"/>
    </xf>
    <xf numFmtId="177" fontId="25" fillId="0" borderId="122" xfId="34" applyNumberFormat="1" applyFont="1" applyBorder="1" applyAlignment="1">
      <alignment horizontal="right" vertical="center"/>
    </xf>
    <xf numFmtId="177" fontId="25" fillId="0" borderId="123" xfId="34" applyNumberFormat="1" applyFont="1" applyBorder="1" applyAlignment="1">
      <alignment horizontal="right" vertical="center"/>
    </xf>
    <xf numFmtId="177" fontId="8" fillId="0" borderId="34" xfId="34" applyNumberFormat="1" applyFont="1" applyBorder="1" applyAlignment="1">
      <alignment horizontal="right" vertical="center"/>
    </xf>
    <xf numFmtId="177" fontId="25" fillId="0" borderId="13" xfId="0" applyNumberFormat="1" applyFont="1" applyBorder="1" applyAlignment="1">
      <alignment horizontal="right" vertical="center"/>
    </xf>
    <xf numFmtId="177" fontId="25" fillId="0" borderId="124" xfId="0" applyNumberFormat="1" applyFont="1" applyBorder="1" applyAlignment="1">
      <alignment horizontal="right" vertical="center"/>
    </xf>
    <xf numFmtId="177" fontId="25" fillId="0" borderId="124" xfId="34" applyNumberFormat="1" applyFont="1" applyBorder="1" applyAlignment="1">
      <alignment horizontal="right" vertical="center"/>
    </xf>
    <xf numFmtId="177" fontId="25" fillId="0" borderId="125" xfId="0" applyNumberFormat="1" applyFont="1" applyBorder="1" applyAlignment="1">
      <alignment horizontal="right" vertical="center"/>
    </xf>
    <xf numFmtId="177" fontId="25" fillId="0" borderId="114" xfId="0" applyNumberFormat="1" applyFont="1" applyBorder="1" applyAlignment="1">
      <alignment horizontal="right" vertical="center"/>
    </xf>
    <xf numFmtId="177" fontId="25" fillId="0" borderId="119" xfId="34" applyNumberFormat="1" applyFont="1" applyBorder="1" applyAlignment="1">
      <alignment horizontal="right" vertical="center"/>
    </xf>
    <xf numFmtId="177" fontId="25" fillId="0" borderId="126" xfId="0" applyNumberFormat="1" applyFont="1" applyBorder="1" applyAlignment="1">
      <alignment horizontal="right" vertical="center"/>
    </xf>
    <xf numFmtId="177" fontId="25" fillId="0" borderId="127" xfId="0" applyNumberFormat="1" applyFont="1" applyBorder="1" applyAlignment="1">
      <alignment horizontal="right" vertical="center"/>
    </xf>
    <xf numFmtId="177" fontId="8" fillId="0" borderId="128" xfId="0" applyNumberFormat="1" applyFont="1" applyBorder="1" applyAlignment="1">
      <alignment horizontal="right" vertical="center"/>
    </xf>
    <xf numFmtId="177" fontId="8" fillId="0" borderId="129" xfId="0" applyNumberFormat="1" applyFont="1" applyBorder="1" applyAlignment="1">
      <alignment horizontal="right" vertical="center"/>
    </xf>
    <xf numFmtId="177" fontId="8" fillId="0" borderId="130" xfId="0" applyNumberFormat="1" applyFont="1" applyBorder="1" applyAlignment="1">
      <alignment horizontal="right" vertical="center"/>
    </xf>
    <xf numFmtId="177" fontId="25" fillId="0" borderId="131" xfId="34" applyNumberFormat="1" applyFont="1" applyBorder="1" applyAlignment="1">
      <alignment horizontal="right" vertical="center"/>
    </xf>
    <xf numFmtId="177" fontId="25" fillId="0" borderId="132" xfId="34" applyNumberFormat="1" applyFont="1" applyBorder="1" applyAlignment="1">
      <alignment horizontal="right" vertical="center"/>
    </xf>
    <xf numFmtId="177" fontId="8" fillId="0" borderId="133" xfId="0" applyNumberFormat="1" applyFont="1" applyBorder="1" applyAlignment="1">
      <alignment horizontal="right" vertical="center"/>
    </xf>
    <xf numFmtId="177" fontId="25" fillId="0" borderId="132" xfId="0" applyNumberFormat="1" applyFont="1" applyBorder="1" applyAlignment="1">
      <alignment horizontal="right" vertical="center"/>
    </xf>
    <xf numFmtId="177" fontId="25" fillId="0" borderId="122" xfId="0" applyNumberFormat="1" applyFont="1" applyBorder="1" applyAlignment="1">
      <alignment horizontal="right" vertical="center"/>
    </xf>
    <xf numFmtId="177" fontId="25" fillId="0" borderId="123" xfId="0" applyNumberFormat="1" applyFont="1" applyBorder="1" applyAlignment="1">
      <alignment horizontal="right" vertical="center"/>
    </xf>
    <xf numFmtId="177" fontId="8" fillId="0" borderId="134" xfId="0" applyNumberFormat="1" applyFont="1" applyBorder="1" applyAlignment="1">
      <alignment horizontal="right" vertical="center"/>
    </xf>
    <xf numFmtId="177" fontId="25" fillId="0" borderId="135" xfId="34" applyNumberFormat="1" applyFont="1" applyBorder="1" applyAlignment="1">
      <alignment horizontal="right" vertical="center"/>
    </xf>
    <xf numFmtId="177" fontId="8" fillId="0" borderId="136" xfId="0" applyNumberFormat="1" applyFont="1" applyFill="1" applyBorder="1" applyAlignment="1">
      <alignment horizontal="right" vertical="center"/>
    </xf>
    <xf numFmtId="177" fontId="8" fillId="0" borderId="137" xfId="0" applyNumberFormat="1" applyFont="1" applyFill="1" applyBorder="1" applyAlignment="1">
      <alignment horizontal="right" vertical="center"/>
    </xf>
    <xf numFmtId="177" fontId="8" fillId="0" borderId="138" xfId="0" applyNumberFormat="1" applyFont="1" applyFill="1" applyBorder="1" applyAlignment="1">
      <alignment horizontal="right" vertical="center"/>
    </xf>
    <xf numFmtId="49" fontId="25" fillId="0" borderId="139" xfId="0" applyNumberFormat="1" applyFont="1" applyBorder="1" applyAlignment="1">
      <alignment horizontal="center" vertical="center"/>
    </xf>
    <xf numFmtId="49" fontId="25" fillId="0" borderId="118" xfId="0" applyNumberFormat="1" applyFont="1" applyBorder="1" applyAlignment="1">
      <alignment horizontal="center" vertical="center"/>
    </xf>
    <xf numFmtId="49" fontId="25" fillId="0" borderId="116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/>
    </xf>
    <xf numFmtId="177" fontId="25" fillId="0" borderId="119" xfId="0" applyNumberFormat="1" applyFont="1" applyFill="1" applyBorder="1" applyAlignment="1">
      <alignment horizontal="right" vertical="center"/>
    </xf>
    <xf numFmtId="177" fontId="25" fillId="0" borderId="121" xfId="0" applyNumberFormat="1" applyFont="1" applyFill="1" applyBorder="1" applyAlignment="1">
      <alignment horizontal="right" vertical="center"/>
    </xf>
    <xf numFmtId="49" fontId="25" fillId="0" borderId="140" xfId="0" applyNumberFormat="1" applyFont="1" applyFill="1" applyBorder="1" applyAlignment="1">
      <alignment horizontal="center" vertical="center"/>
    </xf>
    <xf numFmtId="49" fontId="25" fillId="0" borderId="141" xfId="0" applyNumberFormat="1" applyFont="1" applyFill="1" applyBorder="1" applyAlignment="1">
      <alignment horizontal="center" vertical="center"/>
    </xf>
    <xf numFmtId="177" fontId="25" fillId="0" borderId="135" xfId="34" applyNumberFormat="1" applyFont="1" applyFill="1" applyBorder="1" applyAlignment="1">
      <alignment horizontal="right" vertical="center"/>
    </xf>
    <xf numFmtId="177" fontId="25" fillId="0" borderId="132" xfId="0" applyNumberFormat="1" applyFont="1" applyFill="1" applyBorder="1" applyAlignment="1">
      <alignment horizontal="right" vertical="center"/>
    </xf>
    <xf numFmtId="177" fontId="25" fillId="0" borderId="142" xfId="34" applyNumberFormat="1" applyFont="1" applyFill="1" applyBorder="1" applyAlignment="1">
      <alignment horizontal="right" vertical="center"/>
    </xf>
    <xf numFmtId="177" fontId="25" fillId="0" borderId="127" xfId="0" applyNumberFormat="1" applyFont="1" applyFill="1" applyBorder="1" applyAlignment="1">
      <alignment horizontal="right" vertical="center"/>
    </xf>
    <xf numFmtId="177" fontId="25" fillId="0" borderId="143" xfId="0" applyNumberFormat="1" applyFont="1" applyFill="1" applyBorder="1" applyAlignment="1">
      <alignment vertical="center"/>
    </xf>
    <xf numFmtId="177" fontId="25" fillId="0" borderId="144" xfId="0" applyNumberFormat="1" applyFont="1" applyFill="1" applyBorder="1" applyAlignment="1">
      <alignment vertical="center"/>
    </xf>
    <xf numFmtId="49" fontId="25" fillId="0" borderId="145" xfId="0" applyNumberFormat="1" applyFont="1" applyBorder="1" applyAlignment="1">
      <alignment horizontal="center" vertical="center"/>
    </xf>
    <xf numFmtId="49" fontId="25" fillId="0" borderId="146" xfId="0" applyNumberFormat="1" applyFont="1" applyBorder="1" applyAlignment="1">
      <alignment vertical="center"/>
    </xf>
    <xf numFmtId="177" fontId="25" fillId="0" borderId="147" xfId="34" applyNumberFormat="1" applyFont="1" applyBorder="1" applyAlignment="1">
      <alignment horizontal="right" vertical="center"/>
    </xf>
    <xf numFmtId="177" fontId="25" fillId="0" borderId="148" xfId="34" applyNumberFormat="1" applyFont="1" applyBorder="1" applyAlignment="1">
      <alignment horizontal="right" vertical="center"/>
    </xf>
    <xf numFmtId="177" fontId="25" fillId="0" borderId="149" xfId="0" applyNumberFormat="1" applyFont="1" applyBorder="1" applyAlignment="1">
      <alignment horizontal="right" vertical="center"/>
    </xf>
    <xf numFmtId="177" fontId="25" fillId="0" borderId="148" xfId="0" applyNumberFormat="1" applyFont="1" applyBorder="1" applyAlignment="1">
      <alignment horizontal="right" vertical="center"/>
    </xf>
    <xf numFmtId="0" fontId="11" fillId="34" borderId="21" xfId="0" applyFont="1" applyFill="1" applyBorder="1" applyAlignment="1" applyProtection="1">
      <alignment horizontal="center" vertical="center" wrapText="1"/>
      <protection/>
    </xf>
    <xf numFmtId="0" fontId="14" fillId="34" borderId="11" xfId="37" applyFont="1" applyFill="1" applyBorder="1" applyAlignment="1" applyProtection="1">
      <alignment horizontal="left" vertical="center"/>
      <protection/>
    </xf>
    <xf numFmtId="177" fontId="14" fillId="34" borderId="65" xfId="0" applyNumberFormat="1" applyFont="1" applyFill="1" applyBorder="1" applyAlignment="1" applyProtection="1">
      <alignment horizontal="right" vertical="center" wrapText="1"/>
      <protection locked="0"/>
    </xf>
    <xf numFmtId="177" fontId="14" fillId="34" borderId="31" xfId="0" applyNumberFormat="1" applyFont="1" applyFill="1" applyBorder="1" applyAlignment="1" applyProtection="1">
      <alignment horizontal="right" vertical="center" wrapText="1"/>
      <protection locked="0"/>
    </xf>
    <xf numFmtId="177" fontId="14" fillId="34" borderId="18" xfId="0" applyNumberFormat="1" applyFont="1" applyFill="1" applyBorder="1" applyAlignment="1" applyProtection="1">
      <alignment horizontal="right" vertical="center" wrapText="1"/>
      <protection/>
    </xf>
    <xf numFmtId="0" fontId="14" fillId="34" borderId="10" xfId="37" applyFont="1" applyFill="1" applyBorder="1" applyAlignment="1" applyProtection="1">
      <alignment horizontal="left" vertical="center"/>
      <protection/>
    </xf>
    <xf numFmtId="177" fontId="14" fillId="34" borderId="56" xfId="0" applyNumberFormat="1" applyFont="1" applyFill="1" applyBorder="1" applyAlignment="1" applyProtection="1">
      <alignment horizontal="right" vertical="center" wrapText="1"/>
      <protection locked="0"/>
    </xf>
    <xf numFmtId="177" fontId="14" fillId="34" borderId="15" xfId="0" applyNumberFormat="1" applyFont="1" applyFill="1" applyBorder="1" applyAlignment="1" applyProtection="1">
      <alignment horizontal="right" vertical="center" wrapText="1"/>
      <protection/>
    </xf>
    <xf numFmtId="177" fontId="14" fillId="34" borderId="14" xfId="0" applyNumberFormat="1" applyFont="1" applyFill="1" applyBorder="1" applyAlignment="1" applyProtection="1">
      <alignment horizontal="right" vertical="center" wrapText="1"/>
      <protection locked="0"/>
    </xf>
    <xf numFmtId="177" fontId="11" fillId="34" borderId="26" xfId="0" applyNumberFormat="1" applyFont="1" applyFill="1" applyBorder="1" applyAlignment="1" applyProtection="1">
      <alignment horizontal="right" vertical="center" wrapText="1"/>
      <protection/>
    </xf>
    <xf numFmtId="177" fontId="11" fillId="34" borderId="13" xfId="0" applyNumberFormat="1" applyFont="1" applyFill="1" applyBorder="1" applyAlignment="1" applyProtection="1">
      <alignment horizontal="right" vertical="center" wrapText="1"/>
      <protection/>
    </xf>
    <xf numFmtId="0" fontId="14" fillId="34" borderId="20" xfId="37" applyFont="1" applyFill="1" applyBorder="1" applyAlignment="1" applyProtection="1">
      <alignment horizontal="left" vertical="center"/>
      <protection/>
    </xf>
    <xf numFmtId="177" fontId="14" fillId="34" borderId="25" xfId="0" applyNumberFormat="1" applyFont="1" applyFill="1" applyBorder="1" applyAlignment="1" applyProtection="1">
      <alignment horizontal="right" vertical="center" wrapText="1"/>
      <protection locked="0"/>
    </xf>
    <xf numFmtId="0" fontId="14" fillId="34" borderId="24" xfId="37" applyFont="1" applyFill="1" applyBorder="1" applyAlignment="1" applyProtection="1">
      <alignment horizontal="left" vertical="center"/>
      <protection/>
    </xf>
    <xf numFmtId="0" fontId="14" fillId="34" borderId="24" xfId="37" applyFont="1" applyFill="1" applyBorder="1" applyAlignment="1" applyProtection="1">
      <alignment horizontal="left" vertical="center"/>
      <protection/>
    </xf>
    <xf numFmtId="177" fontId="14" fillId="34" borderId="26" xfId="0" applyNumberFormat="1" applyFont="1" applyFill="1" applyBorder="1" applyAlignment="1" applyProtection="1">
      <alignment horizontal="right" vertical="center" wrapText="1"/>
      <protection/>
    </xf>
    <xf numFmtId="177" fontId="14" fillId="34" borderId="55" xfId="0" applyNumberFormat="1" applyFont="1" applyFill="1" applyBorder="1" applyAlignment="1" applyProtection="1">
      <alignment horizontal="right" vertical="center" wrapText="1"/>
      <protection/>
    </xf>
    <xf numFmtId="0" fontId="11" fillId="34" borderId="22" xfId="37" applyFont="1" applyFill="1" applyBorder="1" applyAlignment="1" applyProtection="1">
      <alignment horizontal="left" vertical="center"/>
      <protection/>
    </xf>
    <xf numFmtId="0" fontId="17" fillId="34" borderId="11" xfId="37" applyFont="1" applyFill="1" applyBorder="1" applyAlignment="1" applyProtection="1">
      <alignment horizontal="left" vertical="center"/>
      <protection/>
    </xf>
    <xf numFmtId="0" fontId="11" fillId="34" borderId="22" xfId="0" applyNumberFormat="1" applyFont="1" applyFill="1" applyBorder="1" applyAlignment="1" applyProtection="1">
      <alignment horizontal="center" vertical="center" wrapText="1"/>
      <protection/>
    </xf>
    <xf numFmtId="0" fontId="9" fillId="34" borderId="150" xfId="0" applyFont="1" applyFill="1" applyBorder="1" applyAlignment="1" applyProtection="1">
      <alignment horizontal="center" vertical="center" wrapText="1"/>
      <protection locked="0"/>
    </xf>
    <xf numFmtId="177" fontId="25" fillId="0" borderId="147" xfId="0" applyNumberFormat="1" applyFont="1" applyBorder="1" applyAlignment="1">
      <alignment horizontal="right" vertical="center"/>
    </xf>
    <xf numFmtId="49" fontId="25" fillId="0" borderId="151" xfId="0" applyNumberFormat="1" applyFont="1" applyBorder="1" applyAlignment="1">
      <alignment horizontal="center" vertical="center"/>
    </xf>
    <xf numFmtId="49" fontId="25" fillId="0" borderId="152" xfId="0" applyNumberFormat="1" applyFont="1" applyBorder="1" applyAlignment="1">
      <alignment vertical="center"/>
    </xf>
    <xf numFmtId="177" fontId="25" fillId="0" borderId="153" xfId="0" applyNumberFormat="1" applyFont="1" applyBorder="1" applyAlignment="1">
      <alignment horizontal="right" vertical="center"/>
    </xf>
    <xf numFmtId="177" fontId="25" fillId="0" borderId="154" xfId="34" applyNumberFormat="1" applyFont="1" applyBorder="1" applyAlignment="1">
      <alignment horizontal="right" vertical="center"/>
    </xf>
    <xf numFmtId="177" fontId="25" fillId="0" borderId="155" xfId="0" applyNumberFormat="1" applyFont="1" applyBorder="1" applyAlignment="1">
      <alignment horizontal="right" vertical="center"/>
    </xf>
    <xf numFmtId="177" fontId="8" fillId="0" borderId="12" xfId="34" applyNumberFormat="1" applyFont="1" applyBorder="1" applyAlignment="1">
      <alignment horizontal="right" vertical="center"/>
    </xf>
    <xf numFmtId="49" fontId="25" fillId="0" borderId="21" xfId="0" applyNumberFormat="1" applyFont="1" applyBorder="1" applyAlignment="1">
      <alignment horizontal="center" vertical="center"/>
    </xf>
    <xf numFmtId="0" fontId="25" fillId="34" borderId="21" xfId="0" applyFont="1" applyFill="1" applyBorder="1" applyAlignment="1" applyProtection="1">
      <alignment horizontal="left" vertical="center"/>
      <protection locked="0"/>
    </xf>
    <xf numFmtId="0" fontId="35" fillId="0" borderId="74" xfId="0" applyFont="1" applyBorder="1" applyAlignment="1">
      <alignment horizontal="center" vertical="center"/>
    </xf>
    <xf numFmtId="49" fontId="25" fillId="34" borderId="34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2" xfId="0" applyNumberFormat="1" applyFont="1" applyBorder="1" applyAlignment="1">
      <alignment horizontal="center" vertical="center"/>
    </xf>
    <xf numFmtId="177" fontId="25" fillId="34" borderId="12" xfId="0" applyNumberFormat="1" applyFont="1" applyFill="1" applyBorder="1" applyAlignment="1" applyProtection="1">
      <alignment vertical="center"/>
      <protection locked="0"/>
    </xf>
    <xf numFmtId="177" fontId="25" fillId="34" borderId="12" xfId="0" applyNumberFormat="1" applyFont="1" applyFill="1" applyBorder="1" applyAlignment="1" applyProtection="1">
      <alignment vertical="center"/>
      <protection/>
    </xf>
    <xf numFmtId="0" fontId="8" fillId="34" borderId="12" xfId="0" applyFont="1" applyFill="1" applyBorder="1" applyAlignment="1" applyProtection="1">
      <alignment horizontal="left" vertical="center"/>
      <protection locked="0"/>
    </xf>
    <xf numFmtId="177" fontId="8" fillId="34" borderId="12" xfId="0" applyNumberFormat="1" applyFont="1" applyFill="1" applyBorder="1" applyAlignment="1" applyProtection="1">
      <alignment vertical="center"/>
      <protection/>
    </xf>
    <xf numFmtId="0" fontId="8" fillId="34" borderId="12" xfId="0" applyFont="1" applyFill="1" applyBorder="1" applyAlignment="1" applyProtection="1">
      <alignment horizontal="left" vertical="center"/>
      <protection/>
    </xf>
    <xf numFmtId="177" fontId="21" fillId="0" borderId="156" xfId="0" applyNumberFormat="1" applyFont="1" applyFill="1" applyBorder="1" applyAlignment="1">
      <alignment horizontal="right" vertical="center"/>
    </xf>
    <xf numFmtId="177" fontId="22" fillId="0" borderId="157" xfId="0" applyNumberFormat="1" applyFont="1" applyFill="1" applyBorder="1" applyAlignment="1">
      <alignment horizontal="right" vertical="center"/>
    </xf>
    <xf numFmtId="177" fontId="22" fillId="0" borderId="21" xfId="0" applyNumberFormat="1" applyFont="1" applyFill="1" applyBorder="1" applyAlignment="1">
      <alignment horizontal="right" vertical="center"/>
    </xf>
    <xf numFmtId="177" fontId="21" fillId="0" borderId="158" xfId="0" applyNumberFormat="1" applyFont="1" applyFill="1" applyBorder="1" applyAlignment="1">
      <alignment horizontal="right" vertical="center"/>
    </xf>
    <xf numFmtId="177" fontId="22" fillId="0" borderId="34" xfId="0" applyNumberFormat="1" applyFont="1" applyFill="1" applyBorder="1" applyAlignment="1">
      <alignment vertical="center"/>
    </xf>
    <xf numFmtId="0" fontId="21" fillId="0" borderId="12" xfId="0" applyFont="1" applyFill="1" applyBorder="1" applyAlignment="1">
      <alignment horizontal="center" vertical="center" shrinkToFit="1"/>
    </xf>
    <xf numFmtId="177" fontId="21" fillId="0" borderId="159" xfId="0" applyNumberFormat="1" applyFont="1" applyFill="1" applyBorder="1" applyAlignment="1">
      <alignment vertical="center"/>
    </xf>
    <xf numFmtId="0" fontId="8" fillId="0" borderId="72" xfId="0" applyFont="1" applyBorder="1" applyAlignment="1">
      <alignment horizontal="center" vertical="center" wrapText="1"/>
    </xf>
    <xf numFmtId="177" fontId="21" fillId="0" borderId="43" xfId="0" applyNumberFormat="1" applyFont="1" applyFill="1" applyBorder="1" applyAlignment="1">
      <alignment horizontal="right" vertical="center"/>
    </xf>
    <xf numFmtId="177" fontId="17" fillId="34" borderId="23" xfId="37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25" fillId="0" borderId="160" xfId="0" applyNumberFormat="1" applyFont="1" applyBorder="1" applyAlignment="1">
      <alignment horizontal="center" vertical="center"/>
    </xf>
    <xf numFmtId="49" fontId="25" fillId="0" borderId="161" xfId="0" applyNumberFormat="1" applyFont="1" applyBorder="1" applyAlignment="1">
      <alignment vertical="center"/>
    </xf>
    <xf numFmtId="177" fontId="25" fillId="0" borderId="160" xfId="0" applyNumberFormat="1" applyFont="1" applyBorder="1" applyAlignment="1">
      <alignment horizontal="right" vertical="center"/>
    </xf>
    <xf numFmtId="177" fontId="25" fillId="0" borderId="162" xfId="0" applyNumberFormat="1" applyFont="1" applyBorder="1" applyAlignment="1">
      <alignment horizontal="right" vertical="center"/>
    </xf>
    <xf numFmtId="177" fontId="8" fillId="0" borderId="163" xfId="0" applyNumberFormat="1" applyFont="1" applyBorder="1" applyAlignment="1">
      <alignment horizontal="right" vertical="center"/>
    </xf>
    <xf numFmtId="177" fontId="25" fillId="0" borderId="164" xfId="0" applyNumberFormat="1" applyFont="1" applyBorder="1" applyAlignment="1">
      <alignment horizontal="right" vertical="center"/>
    </xf>
    <xf numFmtId="177" fontId="8" fillId="0" borderId="165" xfId="0" applyNumberFormat="1" applyFont="1" applyBorder="1" applyAlignment="1">
      <alignment horizontal="right" vertical="center"/>
    </xf>
    <xf numFmtId="177" fontId="8" fillId="0" borderId="166" xfId="0" applyNumberFormat="1" applyFont="1" applyBorder="1" applyAlignment="1">
      <alignment horizontal="right" vertical="center"/>
    </xf>
    <xf numFmtId="177" fontId="8" fillId="0" borderId="167" xfId="0" applyNumberFormat="1" applyFont="1" applyBorder="1" applyAlignment="1">
      <alignment horizontal="right" vertical="center"/>
    </xf>
    <xf numFmtId="177" fontId="25" fillId="0" borderId="168" xfId="34" applyNumberFormat="1" applyFont="1" applyBorder="1" applyAlignment="1">
      <alignment horizontal="right" vertical="center"/>
    </xf>
    <xf numFmtId="177" fontId="25" fillId="0" borderId="169" xfId="0" applyNumberFormat="1" applyFont="1" applyBorder="1" applyAlignment="1">
      <alignment horizontal="right" vertical="center"/>
    </xf>
    <xf numFmtId="177" fontId="25" fillId="0" borderId="170" xfId="0" applyNumberFormat="1" applyFont="1" applyBorder="1" applyAlignment="1">
      <alignment horizontal="right" vertical="center"/>
    </xf>
    <xf numFmtId="49" fontId="25" fillId="0" borderId="171" xfId="0" applyNumberFormat="1" applyFont="1" applyBorder="1" applyAlignment="1">
      <alignment vertical="center"/>
    </xf>
    <xf numFmtId="177" fontId="25" fillId="0" borderId="164" xfId="34" applyNumberFormat="1" applyFont="1" applyBorder="1" applyAlignment="1">
      <alignment horizontal="right" vertical="center"/>
    </xf>
    <xf numFmtId="177" fontId="25" fillId="0" borderId="165" xfId="0" applyNumberFormat="1" applyFont="1" applyBorder="1" applyAlignment="1">
      <alignment horizontal="right" vertical="center"/>
    </xf>
    <xf numFmtId="177" fontId="25" fillId="0" borderId="166" xfId="34" applyNumberFormat="1" applyFont="1" applyBorder="1" applyAlignment="1">
      <alignment horizontal="right" vertical="center"/>
    </xf>
    <xf numFmtId="177" fontId="25" fillId="0" borderId="136" xfId="34" applyNumberFormat="1" applyFont="1" applyBorder="1" applyAlignment="1">
      <alignment horizontal="right" vertical="center"/>
    </xf>
    <xf numFmtId="177" fontId="25" fillId="0" borderId="137" xfId="0" applyNumberFormat="1" applyFont="1" applyBorder="1" applyAlignment="1">
      <alignment horizontal="right" vertical="center"/>
    </xf>
    <xf numFmtId="177" fontId="25" fillId="0" borderId="138" xfId="0" applyNumberFormat="1" applyFont="1" applyBorder="1" applyAlignment="1">
      <alignment horizontal="right" vertical="center"/>
    </xf>
    <xf numFmtId="177" fontId="25" fillId="0" borderId="167" xfId="0" applyNumberFormat="1" applyFont="1" applyBorder="1" applyAlignment="1">
      <alignment horizontal="right" vertical="center"/>
    </xf>
    <xf numFmtId="0" fontId="0" fillId="0" borderId="55" xfId="0" applyFill="1" applyBorder="1" applyAlignment="1" applyProtection="1">
      <alignment horizontal="center"/>
      <protection/>
    </xf>
    <xf numFmtId="0" fontId="0" fillId="0" borderId="55" xfId="0" applyBorder="1" applyAlignment="1">
      <alignment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3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177" fontId="0" fillId="0" borderId="0" xfId="0" applyNumberFormat="1" applyAlignment="1" applyProtection="1">
      <alignment/>
      <protection locked="0"/>
    </xf>
    <xf numFmtId="49" fontId="11" fillId="0" borderId="10" xfId="0" applyNumberFormat="1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/>
      <protection locked="0"/>
    </xf>
    <xf numFmtId="0" fontId="14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horizontal="left" vertical="center"/>
      <protection/>
    </xf>
    <xf numFmtId="177" fontId="11" fillId="34" borderId="15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0" xfId="0" applyFill="1" applyBorder="1" applyAlignment="1">
      <alignment/>
    </xf>
    <xf numFmtId="0" fontId="21" fillId="34" borderId="12" xfId="0" applyFont="1" applyFill="1" applyBorder="1" applyAlignment="1">
      <alignment horizontal="center" vertical="center" wrapText="1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12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56" xfId="0" applyFont="1" applyFill="1" applyBorder="1" applyAlignment="1">
      <alignment horizontal="center" vertical="center" wrapText="1"/>
    </xf>
    <xf numFmtId="0" fontId="13" fillId="34" borderId="56" xfId="0" applyFont="1" applyFill="1" applyBorder="1" applyAlignment="1">
      <alignment horizontal="center" vertical="center" wrapText="1"/>
    </xf>
    <xf numFmtId="0" fontId="13" fillId="34" borderId="56" xfId="0" applyFont="1" applyFill="1" applyBorder="1" applyAlignment="1">
      <alignment horizontal="center" vertical="center" wrapText="1"/>
    </xf>
    <xf numFmtId="177" fontId="25" fillId="0" borderId="131" xfId="0" applyNumberFormat="1" applyFont="1" applyBorder="1" applyAlignment="1">
      <alignment horizontal="right" vertical="center"/>
    </xf>
    <xf numFmtId="177" fontId="8" fillId="0" borderId="56" xfId="0" applyNumberFormat="1" applyFont="1" applyBorder="1" applyAlignment="1">
      <alignment horizontal="right" vertical="center"/>
    </xf>
    <xf numFmtId="49" fontId="9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40" xfId="0" applyFont="1" applyFill="1" applyBorder="1" applyAlignment="1" applyProtection="1">
      <alignment horizontal="right" vertical="center" wrapText="1"/>
      <protection locked="0"/>
    </xf>
    <xf numFmtId="177" fontId="25" fillId="0" borderId="172" xfId="0" applyNumberFormat="1" applyFont="1" applyBorder="1" applyAlignment="1">
      <alignment horizontal="right" vertical="center"/>
    </xf>
    <xf numFmtId="177" fontId="25" fillId="0" borderId="173" xfId="0" applyNumberFormat="1" applyFont="1" applyBorder="1" applyAlignment="1">
      <alignment horizontal="right" vertical="center"/>
    </xf>
    <xf numFmtId="177" fontId="25" fillId="0" borderId="174" xfId="0" applyNumberFormat="1" applyFont="1" applyBorder="1" applyAlignment="1">
      <alignment horizontal="right" vertical="center"/>
    </xf>
    <xf numFmtId="177" fontId="8" fillId="0" borderId="38" xfId="0" applyNumberFormat="1" applyFont="1" applyBorder="1" applyAlignment="1">
      <alignment horizontal="right" vertical="center"/>
    </xf>
    <xf numFmtId="177" fontId="25" fillId="0" borderId="175" xfId="0" applyNumberFormat="1" applyFont="1" applyBorder="1" applyAlignment="1">
      <alignment horizontal="right" vertical="center"/>
    </xf>
    <xf numFmtId="177" fontId="8" fillId="0" borderId="14" xfId="0" applyNumberFormat="1" applyFont="1" applyBorder="1" applyAlignment="1">
      <alignment horizontal="right" vertical="center"/>
    </xf>
    <xf numFmtId="0" fontId="43" fillId="0" borderId="0" xfId="0" applyNumberFormat="1" applyFont="1" applyBorder="1" applyAlignment="1">
      <alignment horizontal="right" vertical="center" wrapText="1"/>
    </xf>
    <xf numFmtId="49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26" xfId="0" applyFont="1" applyFill="1" applyBorder="1" applyAlignment="1" applyProtection="1">
      <alignment horizontal="center" vertical="center"/>
      <protection locked="0"/>
    </xf>
    <xf numFmtId="177" fontId="10" fillId="0" borderId="25" xfId="0" applyNumberFormat="1" applyFont="1" applyFill="1" applyBorder="1" applyAlignment="1" applyProtection="1">
      <alignment horizontal="right" vertical="center"/>
      <protection locked="0"/>
    </xf>
    <xf numFmtId="177" fontId="10" fillId="0" borderId="37" xfId="0" applyNumberFormat="1" applyFont="1" applyFill="1" applyBorder="1" applyAlignment="1" applyProtection="1">
      <alignment horizontal="right" vertical="center"/>
      <protection locked="0"/>
    </xf>
    <xf numFmtId="177" fontId="9" fillId="0" borderId="14" xfId="0" applyNumberFormat="1" applyFont="1" applyFill="1" applyBorder="1" applyAlignment="1" applyProtection="1">
      <alignment horizontal="right" vertical="center"/>
      <protection locked="0"/>
    </xf>
    <xf numFmtId="177" fontId="9" fillId="0" borderId="26" xfId="0" applyNumberFormat="1" applyFont="1" applyFill="1" applyBorder="1" applyAlignment="1" applyProtection="1">
      <alignment horizontal="right" vertical="center"/>
      <protection locked="0"/>
    </xf>
    <xf numFmtId="177" fontId="10" fillId="0" borderId="26" xfId="0" applyNumberFormat="1" applyFont="1" applyFill="1" applyBorder="1" applyAlignment="1" applyProtection="1">
      <alignment horizontal="right" vertical="center"/>
      <protection locked="0"/>
    </xf>
    <xf numFmtId="177" fontId="9" fillId="0" borderId="46" xfId="0" applyNumberFormat="1" applyFont="1" applyFill="1" applyBorder="1" applyAlignment="1" applyProtection="1">
      <alignment horizontal="right" vertical="center"/>
      <protection locked="0"/>
    </xf>
    <xf numFmtId="177" fontId="8" fillId="0" borderId="25" xfId="37" applyNumberFormat="1" applyFont="1" applyFill="1" applyBorder="1" applyAlignment="1" applyProtection="1">
      <alignment horizontal="right" vertical="center"/>
      <protection locked="0"/>
    </xf>
    <xf numFmtId="49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177" fontId="25" fillId="0" borderId="37" xfId="0" applyNumberFormat="1" applyFont="1" applyBorder="1" applyAlignment="1">
      <alignment horizontal="right" vertical="center"/>
    </xf>
    <xf numFmtId="49" fontId="25" fillId="0" borderId="0" xfId="0" applyNumberFormat="1" applyFont="1" applyBorder="1" applyAlignment="1">
      <alignment horizontal="right" vertical="center"/>
    </xf>
    <xf numFmtId="177" fontId="25" fillId="0" borderId="115" xfId="0" applyNumberFormat="1" applyFont="1" applyBorder="1" applyAlignment="1">
      <alignment horizontal="right" vertical="center"/>
    </xf>
    <xf numFmtId="177" fontId="25" fillId="0" borderId="152" xfId="0" applyNumberFormat="1" applyFont="1" applyBorder="1" applyAlignment="1">
      <alignment horizontal="right" vertical="center"/>
    </xf>
    <xf numFmtId="0" fontId="25" fillId="0" borderId="12" xfId="49" applyFont="1" applyBorder="1" applyAlignment="1">
      <alignment horizontal="center" vertical="center"/>
      <protection/>
    </xf>
    <xf numFmtId="0" fontId="25" fillId="0" borderId="10" xfId="49" applyFont="1" applyBorder="1" applyAlignment="1">
      <alignment horizontal="center" vertical="center"/>
      <protection/>
    </xf>
    <xf numFmtId="0" fontId="25" fillId="0" borderId="0" xfId="0" applyFont="1" applyBorder="1" applyAlignment="1">
      <alignment horizontal="right" vertical="center"/>
    </xf>
    <xf numFmtId="49" fontId="10" fillId="0" borderId="145" xfId="49" applyNumberFormat="1" applyFont="1" applyBorder="1" applyAlignment="1">
      <alignment horizontal="center" vertical="center"/>
      <protection/>
    </xf>
    <xf numFmtId="49" fontId="10" fillId="0" borderId="115" xfId="49" applyNumberFormat="1" applyFont="1" applyBorder="1" applyAlignment="1">
      <alignment vertical="center"/>
      <protection/>
    </xf>
    <xf numFmtId="49" fontId="10" fillId="0" borderId="176" xfId="49" applyNumberFormat="1" applyFont="1" applyBorder="1" applyAlignment="1">
      <alignment horizontal="center" vertical="center"/>
      <protection/>
    </xf>
    <xf numFmtId="49" fontId="10" fillId="0" borderId="161" xfId="49" applyNumberFormat="1" applyFont="1" applyBorder="1" applyAlignment="1">
      <alignment vertical="center"/>
      <protection/>
    </xf>
    <xf numFmtId="49" fontId="25" fillId="0" borderId="140" xfId="0" applyNumberFormat="1" applyFont="1" applyFill="1" applyBorder="1" applyAlignment="1">
      <alignment vertical="center"/>
    </xf>
    <xf numFmtId="49" fontId="25" fillId="0" borderId="141" xfId="0" applyNumberFormat="1" applyFont="1" applyFill="1" applyBorder="1" applyAlignment="1">
      <alignment vertical="center"/>
    </xf>
    <xf numFmtId="177" fontId="25" fillId="0" borderId="26" xfId="0" applyNumberFormat="1" applyFont="1" applyBorder="1" applyAlignment="1">
      <alignment horizontal="right" vertical="center"/>
    </xf>
    <xf numFmtId="177" fontId="8" fillId="0" borderId="14" xfId="34" applyNumberFormat="1" applyFont="1" applyBorder="1" applyAlignment="1">
      <alignment horizontal="right" vertical="center"/>
    </xf>
    <xf numFmtId="177" fontId="8" fillId="0" borderId="26" xfId="34" applyNumberFormat="1" applyFont="1" applyBorder="1" applyAlignment="1">
      <alignment horizontal="right" vertical="center"/>
    </xf>
    <xf numFmtId="177" fontId="8" fillId="0" borderId="38" xfId="34" applyNumberFormat="1" applyFont="1" applyBorder="1" applyAlignment="1">
      <alignment horizontal="right" vertical="center"/>
    </xf>
    <xf numFmtId="177" fontId="25" fillId="0" borderId="177" xfId="0" applyNumberFormat="1" applyFont="1" applyBorder="1" applyAlignment="1">
      <alignment horizontal="right" vertical="center"/>
    </xf>
    <xf numFmtId="177" fontId="25" fillId="0" borderId="178" xfId="0" applyNumberFormat="1" applyFont="1" applyBorder="1" applyAlignment="1">
      <alignment horizontal="right" vertical="center"/>
    </xf>
    <xf numFmtId="177" fontId="25" fillId="0" borderId="179" xfId="0" applyNumberFormat="1" applyFont="1" applyBorder="1" applyAlignment="1">
      <alignment horizontal="right" vertical="center"/>
    </xf>
    <xf numFmtId="177" fontId="8" fillId="0" borderId="37" xfId="34" applyNumberFormat="1" applyFont="1" applyBorder="1" applyAlignment="1">
      <alignment horizontal="right" vertical="center"/>
    </xf>
    <xf numFmtId="49" fontId="25" fillId="0" borderId="13" xfId="49" applyNumberFormat="1" applyFont="1" applyBorder="1" applyAlignment="1">
      <alignment horizontal="center" vertical="center"/>
      <protection/>
    </xf>
    <xf numFmtId="177" fontId="25" fillId="0" borderId="164" xfId="34" applyNumberFormat="1" applyFont="1" applyFill="1" applyBorder="1" applyAlignment="1">
      <alignment horizontal="right" vertical="center"/>
    </xf>
    <xf numFmtId="177" fontId="25" fillId="0" borderId="165" xfId="34" applyNumberFormat="1" applyFont="1" applyFill="1" applyBorder="1" applyAlignment="1">
      <alignment horizontal="right" vertical="center"/>
    </xf>
    <xf numFmtId="177" fontId="25" fillId="0" borderId="167" xfId="34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center" vertical="center"/>
    </xf>
    <xf numFmtId="49" fontId="25" fillId="0" borderId="55" xfId="49" applyNumberFormat="1" applyFont="1" applyBorder="1" applyAlignment="1">
      <alignment vertical="center"/>
      <protection/>
    </xf>
    <xf numFmtId="177" fontId="8" fillId="0" borderId="25" xfId="34" applyNumberFormat="1" applyFont="1" applyBorder="1" applyAlignment="1">
      <alignment horizontal="right" vertical="center"/>
    </xf>
    <xf numFmtId="177" fontId="8" fillId="0" borderId="180" xfId="0" applyNumberFormat="1" applyFont="1" applyFill="1" applyBorder="1" applyAlignment="1">
      <alignment horizontal="right" vertical="center"/>
    </xf>
    <xf numFmtId="177" fontId="8" fillId="0" borderId="181" xfId="0" applyNumberFormat="1" applyFont="1" applyFill="1" applyBorder="1" applyAlignment="1">
      <alignment horizontal="right" vertical="center"/>
    </xf>
    <xf numFmtId="177" fontId="8" fillId="0" borderId="182" xfId="0" applyNumberFormat="1" applyFont="1" applyFill="1" applyBorder="1" applyAlignment="1">
      <alignment horizontal="right" vertical="center"/>
    </xf>
    <xf numFmtId="177" fontId="25" fillId="0" borderId="183" xfId="49" applyNumberFormat="1" applyFont="1" applyBorder="1" applyAlignment="1">
      <alignment horizontal="right" vertical="center"/>
      <protection/>
    </xf>
    <xf numFmtId="177" fontId="25" fillId="0" borderId="184" xfId="49" applyNumberFormat="1" applyFont="1" applyBorder="1" applyAlignment="1">
      <alignment horizontal="right" vertical="center"/>
      <protection/>
    </xf>
    <xf numFmtId="177" fontId="25" fillId="0" borderId="185" xfId="49" applyNumberFormat="1" applyFont="1" applyBorder="1" applyAlignment="1">
      <alignment horizontal="right" vertical="center"/>
      <protection/>
    </xf>
    <xf numFmtId="177" fontId="25" fillId="0" borderId="85" xfId="0" applyNumberFormat="1" applyFont="1" applyBorder="1" applyAlignment="1">
      <alignment horizontal="right" vertical="center"/>
    </xf>
    <xf numFmtId="177" fontId="25" fillId="0" borderId="86" xfId="0" applyNumberFormat="1" applyFont="1" applyBorder="1" applyAlignment="1">
      <alignment horizontal="right" vertical="center"/>
    </xf>
    <xf numFmtId="177" fontId="25" fillId="0" borderId="94" xfId="0" applyNumberFormat="1" applyFont="1" applyBorder="1" applyAlignment="1">
      <alignment horizontal="right" vertical="center"/>
    </xf>
    <xf numFmtId="177" fontId="25" fillId="0" borderId="85" xfId="35" applyNumberFormat="1" applyFont="1" applyBorder="1" applyAlignment="1">
      <alignment horizontal="right" vertical="center"/>
    </xf>
    <xf numFmtId="177" fontId="25" fillId="0" borderId="86" xfId="49" applyNumberFormat="1" applyFont="1" applyBorder="1" applyAlignment="1">
      <alignment horizontal="right" vertical="center"/>
      <protection/>
    </xf>
    <xf numFmtId="177" fontId="25" fillId="0" borderId="94" xfId="49" applyNumberFormat="1" applyFont="1" applyBorder="1" applyAlignment="1">
      <alignment horizontal="right" vertical="center"/>
      <protection/>
    </xf>
    <xf numFmtId="177" fontId="25" fillId="0" borderId="186" xfId="35" applyNumberFormat="1" applyFont="1" applyBorder="1" applyAlignment="1">
      <alignment horizontal="right" vertical="center"/>
    </xf>
    <xf numFmtId="177" fontId="25" fillId="0" borderId="187" xfId="49" applyNumberFormat="1" applyFont="1" applyBorder="1" applyAlignment="1">
      <alignment horizontal="right" vertical="center"/>
      <protection/>
    </xf>
    <xf numFmtId="177" fontId="25" fillId="0" borderId="188" xfId="49" applyNumberFormat="1" applyFont="1" applyBorder="1" applyAlignment="1">
      <alignment horizontal="right" vertical="center"/>
      <protection/>
    </xf>
    <xf numFmtId="49" fontId="25" fillId="0" borderId="110" xfId="0" applyNumberFormat="1" applyFont="1" applyBorder="1" applyAlignment="1">
      <alignment horizontal="center" vertical="center"/>
    </xf>
    <xf numFmtId="49" fontId="25" fillId="0" borderId="79" xfId="0" applyNumberFormat="1" applyFont="1" applyBorder="1" applyAlignment="1">
      <alignment vertical="center"/>
    </xf>
    <xf numFmtId="177" fontId="25" fillId="0" borderId="90" xfId="0" applyNumberFormat="1" applyFont="1" applyBorder="1" applyAlignment="1">
      <alignment horizontal="right" vertical="center"/>
    </xf>
    <xf numFmtId="177" fontId="25" fillId="0" borderId="189" xfId="34" applyNumberFormat="1" applyFont="1" applyBorder="1" applyAlignment="1">
      <alignment horizontal="right" vertical="center"/>
    </xf>
    <xf numFmtId="177" fontId="25" fillId="0" borderId="190" xfId="0" applyNumberFormat="1" applyFont="1" applyBorder="1" applyAlignment="1">
      <alignment horizontal="right" vertical="center"/>
    </xf>
    <xf numFmtId="177" fontId="25" fillId="0" borderId="191" xfId="0" applyNumberFormat="1" applyFont="1" applyBorder="1" applyAlignment="1">
      <alignment horizontal="right" vertical="center"/>
    </xf>
    <xf numFmtId="177" fontId="25" fillId="0" borderId="139" xfId="49" applyNumberFormat="1" applyFont="1" applyBorder="1" applyAlignment="1">
      <alignment horizontal="right" vertical="center"/>
      <protection/>
    </xf>
    <xf numFmtId="177" fontId="25" fillId="0" borderId="192" xfId="49" applyNumberFormat="1" applyFont="1" applyBorder="1" applyAlignment="1">
      <alignment horizontal="right" vertical="center"/>
      <protection/>
    </xf>
    <xf numFmtId="177" fontId="25" fillId="0" borderId="192" xfId="0" applyNumberFormat="1" applyFont="1" applyBorder="1" applyAlignment="1">
      <alignment horizontal="right" vertical="center"/>
    </xf>
    <xf numFmtId="177" fontId="25" fillId="0" borderId="193" xfId="0" applyNumberFormat="1" applyFont="1" applyBorder="1" applyAlignment="1">
      <alignment horizontal="right" vertical="center"/>
    </xf>
    <xf numFmtId="177" fontId="25" fillId="0" borderId="194" xfId="35" applyNumberFormat="1" applyFont="1" applyBorder="1" applyAlignment="1">
      <alignment horizontal="right" vertical="center"/>
    </xf>
    <xf numFmtId="177" fontId="25" fillId="0" borderId="194" xfId="49" applyNumberFormat="1" applyFont="1" applyBorder="1" applyAlignment="1">
      <alignment horizontal="right" vertical="center"/>
      <protection/>
    </xf>
    <xf numFmtId="177" fontId="25" fillId="0" borderId="195" xfId="0" applyNumberFormat="1" applyFont="1" applyBorder="1" applyAlignment="1">
      <alignment horizontal="right" vertical="center"/>
    </xf>
    <xf numFmtId="177" fontId="25" fillId="0" borderId="196" xfId="35" applyNumberFormat="1" applyFont="1" applyBorder="1" applyAlignment="1">
      <alignment horizontal="right" vertical="center"/>
    </xf>
    <xf numFmtId="177" fontId="25" fillId="0" borderId="193" xfId="49" applyNumberFormat="1" applyFont="1" applyBorder="1" applyAlignment="1">
      <alignment horizontal="right" vertical="center"/>
      <protection/>
    </xf>
    <xf numFmtId="177" fontId="25" fillId="0" borderId="197" xfId="35" applyNumberFormat="1" applyFont="1" applyBorder="1" applyAlignment="1">
      <alignment horizontal="right" vertical="center"/>
    </xf>
    <xf numFmtId="177" fontId="25" fillId="0" borderId="195" xfId="49" applyNumberFormat="1" applyFont="1" applyBorder="1" applyAlignment="1">
      <alignment horizontal="right" vertical="center"/>
      <protection/>
    </xf>
    <xf numFmtId="177" fontId="25" fillId="0" borderId="198" xfId="0" applyNumberFormat="1" applyFont="1" applyBorder="1" applyAlignment="1">
      <alignment horizontal="right" vertical="center"/>
    </xf>
    <xf numFmtId="177" fontId="8" fillId="0" borderId="40" xfId="34" applyNumberFormat="1" applyFont="1" applyBorder="1" applyAlignment="1">
      <alignment horizontal="right" vertical="center"/>
    </xf>
    <xf numFmtId="177" fontId="25" fillId="0" borderId="199" xfId="0" applyNumberFormat="1" applyFont="1" applyBorder="1" applyAlignment="1">
      <alignment horizontal="right" vertical="center"/>
    </xf>
    <xf numFmtId="177" fontId="25" fillId="0" borderId="200" xfId="34" applyNumberFormat="1" applyFont="1" applyBorder="1" applyAlignment="1">
      <alignment horizontal="right" vertical="center"/>
    </xf>
    <xf numFmtId="177" fontId="25" fillId="0" borderId="196" xfId="34" applyNumberFormat="1" applyFont="1" applyBorder="1" applyAlignment="1">
      <alignment horizontal="right" vertical="center"/>
    </xf>
    <xf numFmtId="177" fontId="8" fillId="0" borderId="201" xfId="0" applyNumberFormat="1" applyFont="1" applyBorder="1" applyAlignment="1">
      <alignment horizontal="right" vertical="center"/>
    </xf>
    <xf numFmtId="177" fontId="25" fillId="0" borderId="202" xfId="35" applyNumberFormat="1" applyFont="1" applyFill="1" applyBorder="1" applyAlignment="1">
      <alignment horizontal="right" vertical="center"/>
    </xf>
    <xf numFmtId="177" fontId="25" fillId="0" borderId="203" xfId="0" applyNumberFormat="1" applyFont="1" applyFill="1" applyBorder="1" applyAlignment="1">
      <alignment horizontal="right" vertical="center"/>
    </xf>
    <xf numFmtId="177" fontId="25" fillId="0" borderId="204" xfId="0" applyNumberFormat="1" applyFont="1" applyFill="1" applyBorder="1" applyAlignment="1">
      <alignment horizontal="right" vertical="center"/>
    </xf>
    <xf numFmtId="177" fontId="25" fillId="0" borderId="205" xfId="35" applyNumberFormat="1" applyFont="1" applyFill="1" applyBorder="1" applyAlignment="1">
      <alignment horizontal="right" vertical="center"/>
    </xf>
    <xf numFmtId="177" fontId="25" fillId="0" borderId="206" xfId="0" applyNumberFormat="1" applyFont="1" applyFill="1" applyBorder="1" applyAlignment="1">
      <alignment horizontal="right" vertical="center"/>
    </xf>
    <xf numFmtId="177" fontId="25" fillId="0" borderId="207" xfId="0" applyNumberFormat="1" applyFont="1" applyFill="1" applyBorder="1" applyAlignment="1">
      <alignment horizontal="right" vertical="center"/>
    </xf>
    <xf numFmtId="177" fontId="25" fillId="0" borderId="202" xfId="49" applyNumberFormat="1" applyFont="1" applyBorder="1" applyAlignment="1">
      <alignment horizontal="right" vertical="center"/>
      <protection/>
    </xf>
    <xf numFmtId="177" fontId="25" fillId="0" borderId="203" xfId="49" applyNumberFormat="1" applyFont="1" applyBorder="1" applyAlignment="1">
      <alignment horizontal="right" vertical="center"/>
      <protection/>
    </xf>
    <xf numFmtId="177" fontId="25" fillId="0" borderId="204" xfId="49" applyNumberFormat="1" applyFont="1" applyBorder="1" applyAlignment="1">
      <alignment horizontal="right" vertical="center"/>
      <protection/>
    </xf>
    <xf numFmtId="177" fontId="25" fillId="0" borderId="208" xfId="35" applyNumberFormat="1" applyFont="1" applyBorder="1" applyAlignment="1">
      <alignment horizontal="right" vertical="center"/>
    </xf>
    <xf numFmtId="177" fontId="25" fillId="0" borderId="209" xfId="49" applyNumberFormat="1" applyFont="1" applyBorder="1" applyAlignment="1">
      <alignment horizontal="right" vertical="center"/>
      <protection/>
    </xf>
    <xf numFmtId="177" fontId="25" fillId="0" borderId="210" xfId="49" applyNumberFormat="1" applyFont="1" applyBorder="1" applyAlignment="1">
      <alignment horizontal="right" vertical="center"/>
      <protection/>
    </xf>
    <xf numFmtId="177" fontId="25" fillId="0" borderId="205" xfId="35" applyNumberFormat="1" applyFont="1" applyBorder="1" applyAlignment="1">
      <alignment horizontal="right" vertical="center"/>
    </xf>
    <xf numFmtId="177" fontId="25" fillId="0" borderId="206" xfId="49" applyNumberFormat="1" applyFont="1" applyBorder="1" applyAlignment="1">
      <alignment horizontal="right" vertical="center"/>
      <protection/>
    </xf>
    <xf numFmtId="177" fontId="25" fillId="0" borderId="207" xfId="49" applyNumberFormat="1" applyFont="1" applyBorder="1" applyAlignment="1">
      <alignment horizontal="right" vertical="center"/>
      <protection/>
    </xf>
    <xf numFmtId="177" fontId="8" fillId="0" borderId="211" xfId="0" applyNumberFormat="1" applyFont="1" applyBorder="1" applyAlignment="1">
      <alignment horizontal="right" vertical="center"/>
    </xf>
    <xf numFmtId="177" fontId="8" fillId="0" borderId="212" xfId="0" applyNumberFormat="1" applyFont="1" applyBorder="1" applyAlignment="1">
      <alignment horizontal="right" vertical="center"/>
    </xf>
    <xf numFmtId="177" fontId="8" fillId="0" borderId="213" xfId="0" applyNumberFormat="1" applyFont="1" applyBorder="1" applyAlignment="1">
      <alignment horizontal="right" vertical="center"/>
    </xf>
    <xf numFmtId="177" fontId="25" fillId="0" borderId="202" xfId="35" applyNumberFormat="1" applyFont="1" applyBorder="1" applyAlignment="1">
      <alignment horizontal="right" vertical="center"/>
    </xf>
    <xf numFmtId="177" fontId="25" fillId="0" borderId="203" xfId="35" applyNumberFormat="1" applyFont="1" applyBorder="1" applyAlignment="1">
      <alignment horizontal="right" vertical="center"/>
    </xf>
    <xf numFmtId="177" fontId="25" fillId="0" borderId="204" xfId="35" applyNumberFormat="1" applyFont="1" applyBorder="1" applyAlignment="1">
      <alignment horizontal="right" vertical="center"/>
    </xf>
    <xf numFmtId="177" fontId="25" fillId="0" borderId="214" xfId="35" applyNumberFormat="1" applyFont="1" applyBorder="1" applyAlignment="1">
      <alignment horizontal="right" vertical="center"/>
    </xf>
    <xf numFmtId="177" fontId="25" fillId="0" borderId="215" xfId="35" applyNumberFormat="1" applyFont="1" applyBorder="1" applyAlignment="1">
      <alignment horizontal="right" vertical="center"/>
    </xf>
    <xf numFmtId="177" fontId="25" fillId="0" borderId="216" xfId="49" applyNumberFormat="1" applyFont="1" applyBorder="1" applyAlignment="1">
      <alignment horizontal="right" vertical="center"/>
      <protection/>
    </xf>
    <xf numFmtId="177" fontId="8" fillId="0" borderId="217" xfId="0" applyNumberFormat="1" applyFont="1" applyBorder="1" applyAlignment="1">
      <alignment horizontal="right" vertical="center"/>
    </xf>
    <xf numFmtId="177" fontId="8" fillId="0" borderId="218" xfId="0" applyNumberFormat="1" applyFont="1" applyBorder="1" applyAlignment="1">
      <alignment horizontal="right" vertical="center"/>
    </xf>
    <xf numFmtId="177" fontId="8" fillId="0" borderId="219" xfId="0" applyNumberFormat="1" applyFont="1" applyBorder="1" applyAlignment="1">
      <alignment horizontal="right" vertical="center"/>
    </xf>
    <xf numFmtId="177" fontId="25" fillId="0" borderId="220" xfId="35" applyNumberFormat="1" applyFont="1" applyFill="1" applyBorder="1" applyAlignment="1">
      <alignment horizontal="right" vertical="center"/>
    </xf>
    <xf numFmtId="177" fontId="25" fillId="0" borderId="221" xfId="35" applyNumberFormat="1" applyFont="1" applyFill="1" applyBorder="1" applyAlignment="1">
      <alignment horizontal="right" vertical="center"/>
    </xf>
    <xf numFmtId="177" fontId="25" fillId="0" borderId="222" xfId="35" applyNumberFormat="1" applyFont="1" applyBorder="1" applyAlignment="1">
      <alignment horizontal="right" vertical="center"/>
    </xf>
    <xf numFmtId="177" fontId="25" fillId="0" borderId="186" xfId="35" applyNumberFormat="1" applyFont="1" applyFill="1" applyBorder="1" applyAlignment="1">
      <alignment horizontal="right" vertical="center"/>
    </xf>
    <xf numFmtId="177" fontId="25" fillId="0" borderId="187" xfId="35" applyNumberFormat="1" applyFont="1" applyFill="1" applyBorder="1" applyAlignment="1">
      <alignment horizontal="right" vertical="center"/>
    </xf>
    <xf numFmtId="177" fontId="25" fillId="0" borderId="188" xfId="35" applyNumberFormat="1" applyFont="1" applyBorder="1" applyAlignment="1">
      <alignment horizontal="right" vertical="center"/>
    </xf>
    <xf numFmtId="177" fontId="25" fillId="0" borderId="208" xfId="49" applyNumberFormat="1" applyFont="1" applyBorder="1" applyAlignment="1">
      <alignment horizontal="right" vertical="center"/>
      <protection/>
    </xf>
    <xf numFmtId="177" fontId="25" fillId="0" borderId="209" xfId="35" applyNumberFormat="1" applyFont="1" applyBorder="1" applyAlignment="1">
      <alignment horizontal="right" vertical="center"/>
    </xf>
    <xf numFmtId="177" fontId="25" fillId="0" borderId="214" xfId="49" applyNumberFormat="1" applyFont="1" applyBorder="1" applyAlignment="1">
      <alignment horizontal="right" vertical="center"/>
      <protection/>
    </xf>
    <xf numFmtId="177" fontId="25" fillId="0" borderId="205" xfId="49" applyNumberFormat="1" applyFont="1" applyBorder="1" applyAlignment="1">
      <alignment horizontal="right" vertical="center"/>
      <protection/>
    </xf>
    <xf numFmtId="177" fontId="25" fillId="0" borderId="206" xfId="35" applyNumberFormat="1" applyFont="1" applyBorder="1" applyAlignment="1">
      <alignment horizontal="right" vertical="center"/>
    </xf>
    <xf numFmtId="177" fontId="25" fillId="0" borderId="197" xfId="49" applyNumberFormat="1" applyFont="1" applyBorder="1" applyAlignment="1">
      <alignment horizontal="right" vertical="center"/>
      <protection/>
    </xf>
    <xf numFmtId="177" fontId="25" fillId="0" borderId="220" xfId="49" applyNumberFormat="1" applyFont="1" applyBorder="1" applyAlignment="1">
      <alignment horizontal="right" vertical="center"/>
      <protection/>
    </xf>
    <xf numFmtId="177" fontId="8" fillId="0" borderId="221" xfId="49" applyNumberFormat="1" applyFont="1" applyBorder="1" applyAlignment="1">
      <alignment horizontal="right" vertical="center"/>
      <protection/>
    </xf>
    <xf numFmtId="177" fontId="25" fillId="0" borderId="186" xfId="49" applyNumberFormat="1" applyFont="1" applyBorder="1" applyAlignment="1">
      <alignment horizontal="right" vertical="center"/>
      <protection/>
    </xf>
    <xf numFmtId="177" fontId="8" fillId="0" borderId="187" xfId="49" applyNumberFormat="1" applyFont="1" applyBorder="1" applyAlignment="1">
      <alignment horizontal="right" vertical="center"/>
      <protection/>
    </xf>
    <xf numFmtId="177" fontId="8" fillId="0" borderId="188" xfId="49" applyNumberFormat="1" applyFont="1" applyBorder="1" applyAlignment="1">
      <alignment horizontal="right" vertical="center"/>
      <protection/>
    </xf>
    <xf numFmtId="177" fontId="25" fillId="0" borderId="210" xfId="35" applyNumberFormat="1" applyFont="1" applyBorder="1" applyAlignment="1">
      <alignment horizontal="right" vertical="center"/>
    </xf>
    <xf numFmtId="177" fontId="25" fillId="0" borderId="183" xfId="35" applyNumberFormat="1" applyFont="1" applyBorder="1" applyAlignment="1">
      <alignment horizontal="right" vertical="center"/>
    </xf>
    <xf numFmtId="177" fontId="8" fillId="0" borderId="217" xfId="35" applyNumberFormat="1" applyFont="1" applyBorder="1" applyAlignment="1">
      <alignment horizontal="right" vertical="center"/>
    </xf>
    <xf numFmtId="177" fontId="8" fillId="0" borderId="218" xfId="35" applyNumberFormat="1" applyFont="1" applyBorder="1" applyAlignment="1">
      <alignment horizontal="right" vertical="center"/>
    </xf>
    <xf numFmtId="177" fontId="8" fillId="0" borderId="219" xfId="35" applyNumberFormat="1" applyFont="1" applyBorder="1" applyAlignment="1">
      <alignment horizontal="right" vertical="center"/>
    </xf>
    <xf numFmtId="177" fontId="25" fillId="0" borderId="223" xfId="35" applyNumberFormat="1" applyFont="1" applyBorder="1" applyAlignment="1">
      <alignment horizontal="right" vertical="center"/>
    </xf>
    <xf numFmtId="177" fontId="25" fillId="0" borderId="224" xfId="49" applyNumberFormat="1" applyFont="1" applyBorder="1" applyAlignment="1">
      <alignment horizontal="right" vertical="center"/>
      <protection/>
    </xf>
    <xf numFmtId="177" fontId="25" fillId="0" borderId="225" xfId="49" applyNumberFormat="1" applyFont="1" applyBorder="1" applyAlignment="1">
      <alignment horizontal="right" vertical="center"/>
      <protection/>
    </xf>
    <xf numFmtId="177" fontId="25" fillId="0" borderId="226" xfId="35" applyNumberFormat="1" applyFont="1" applyBorder="1" applyAlignment="1">
      <alignment horizontal="right" vertical="center"/>
    </xf>
    <xf numFmtId="177" fontId="25" fillId="0" borderId="227" xfId="49" applyNumberFormat="1" applyFont="1" applyBorder="1" applyAlignment="1">
      <alignment horizontal="right" vertical="center"/>
      <protection/>
    </xf>
    <xf numFmtId="177" fontId="25" fillId="0" borderId="228" xfId="49" applyNumberFormat="1" applyFont="1" applyBorder="1" applyAlignment="1">
      <alignment horizontal="right" vertical="center"/>
      <protection/>
    </xf>
    <xf numFmtId="177" fontId="8" fillId="0" borderId="226" xfId="0" applyNumberFormat="1" applyFont="1" applyFill="1" applyBorder="1" applyAlignment="1">
      <alignment horizontal="right" vertical="center"/>
    </xf>
    <xf numFmtId="177" fontId="8" fillId="0" borderId="227" xfId="0" applyNumberFormat="1" applyFont="1" applyFill="1" applyBorder="1" applyAlignment="1">
      <alignment horizontal="right" vertical="center"/>
    </xf>
    <xf numFmtId="177" fontId="8" fillId="0" borderId="228" xfId="0" applyNumberFormat="1" applyFont="1" applyFill="1" applyBorder="1" applyAlignment="1">
      <alignment horizontal="right" vertical="center"/>
    </xf>
    <xf numFmtId="177" fontId="8" fillId="0" borderId="229" xfId="0" applyNumberFormat="1" applyFont="1" applyFill="1" applyBorder="1" applyAlignment="1">
      <alignment horizontal="right" vertical="center"/>
    </xf>
    <xf numFmtId="177" fontId="8" fillId="0" borderId="230" xfId="0" applyNumberFormat="1" applyFont="1" applyFill="1" applyBorder="1" applyAlignment="1">
      <alignment horizontal="right" vertical="center"/>
    </xf>
    <xf numFmtId="177" fontId="8" fillId="0" borderId="231" xfId="0" applyNumberFormat="1" applyFont="1" applyFill="1" applyBorder="1" applyAlignment="1">
      <alignment horizontal="right" vertical="center"/>
    </xf>
    <xf numFmtId="49" fontId="25" fillId="0" borderId="232" xfId="0" applyNumberFormat="1" applyFont="1" applyBorder="1" applyAlignment="1">
      <alignment horizontal="center" vertical="center"/>
    </xf>
    <xf numFmtId="49" fontId="25" fillId="0" borderId="43" xfId="0" applyNumberFormat="1" applyFont="1" applyBorder="1" applyAlignment="1">
      <alignment horizontal="center" vertical="center"/>
    </xf>
    <xf numFmtId="49" fontId="25" fillId="0" borderId="171" xfId="0" applyNumberFormat="1" applyFont="1" applyBorder="1" applyAlignment="1">
      <alignment horizontal="center" vertical="center"/>
    </xf>
    <xf numFmtId="49" fontId="25" fillId="0" borderId="233" xfId="0" applyNumberFormat="1" applyFont="1" applyBorder="1" applyAlignment="1">
      <alignment horizontal="center" vertical="center"/>
    </xf>
    <xf numFmtId="49" fontId="25" fillId="0" borderId="234" xfId="0" applyNumberFormat="1" applyFont="1" applyBorder="1" applyAlignment="1">
      <alignment horizontal="center" vertical="center"/>
    </xf>
    <xf numFmtId="49" fontId="25" fillId="0" borderId="235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vertical="center"/>
    </xf>
    <xf numFmtId="49" fontId="25" fillId="0" borderId="35" xfId="0" applyNumberFormat="1" applyFont="1" applyBorder="1" applyAlignment="1">
      <alignment vertical="center"/>
    </xf>
    <xf numFmtId="49" fontId="25" fillId="0" borderId="160" xfId="0" applyNumberFormat="1" applyFont="1" applyBorder="1" applyAlignment="1">
      <alignment vertical="center"/>
    </xf>
    <xf numFmtId="49" fontId="25" fillId="0" borderId="116" xfId="0" applyNumberFormat="1" applyFont="1" applyBorder="1" applyAlignment="1">
      <alignment vertical="center"/>
    </xf>
    <xf numFmtId="49" fontId="25" fillId="0" borderId="236" xfId="0" applyNumberFormat="1" applyFont="1" applyBorder="1" applyAlignment="1">
      <alignment vertical="center"/>
    </xf>
    <xf numFmtId="49" fontId="25" fillId="0" borderId="151" xfId="0" applyNumberFormat="1" applyFont="1" applyBorder="1" applyAlignment="1">
      <alignment vertical="center"/>
    </xf>
    <xf numFmtId="177" fontId="14" fillId="0" borderId="17" xfId="37" applyNumberFormat="1" applyFont="1" applyFill="1" applyBorder="1" applyAlignment="1" applyProtection="1">
      <alignment horizontal="right" vertical="center"/>
      <protection/>
    </xf>
    <xf numFmtId="177" fontId="14" fillId="0" borderId="47" xfId="37" applyNumberFormat="1" applyFont="1" applyFill="1" applyBorder="1" applyAlignment="1" applyProtection="1">
      <alignment horizontal="right" vertical="center"/>
      <protection/>
    </xf>
    <xf numFmtId="177" fontId="11" fillId="0" borderId="50" xfId="37" applyNumberFormat="1" applyFont="1" applyFill="1" applyBorder="1" applyAlignment="1" applyProtection="1">
      <alignment horizontal="right" vertical="center"/>
      <protection/>
    </xf>
    <xf numFmtId="177" fontId="11" fillId="0" borderId="47" xfId="37" applyNumberFormat="1" applyFont="1" applyFill="1" applyBorder="1" applyAlignment="1" applyProtection="1">
      <alignment horizontal="right" vertical="center"/>
      <protection/>
    </xf>
    <xf numFmtId="177" fontId="14" fillId="0" borderId="237" xfId="37" applyNumberFormat="1" applyFont="1" applyFill="1" applyBorder="1" applyAlignment="1" applyProtection="1">
      <alignment horizontal="right" vertical="center" wrapText="1"/>
      <protection/>
    </xf>
    <xf numFmtId="177" fontId="11" fillId="0" borderId="45" xfId="0" applyNumberFormat="1" applyFont="1" applyFill="1" applyBorder="1" applyAlignment="1" applyProtection="1">
      <alignment horizontal="right" vertical="center"/>
      <protection/>
    </xf>
    <xf numFmtId="177" fontId="17" fillId="0" borderId="17" xfId="37" applyNumberFormat="1" applyFont="1" applyFill="1" applyBorder="1" applyAlignment="1" applyProtection="1">
      <alignment horizontal="right" vertical="center"/>
      <protection/>
    </xf>
    <xf numFmtId="0" fontId="8" fillId="0" borderId="0" xfId="37" applyFont="1" applyFill="1" applyBorder="1" applyAlignment="1" applyProtection="1">
      <alignment horizontal="left" vertical="center"/>
      <protection locked="0"/>
    </xf>
    <xf numFmtId="177" fontId="8" fillId="0" borderId="0" xfId="37" applyNumberFormat="1" applyFont="1" applyFill="1" applyBorder="1" applyAlignment="1" applyProtection="1">
      <alignment horizontal="right" vertical="center"/>
      <protection locked="0"/>
    </xf>
    <xf numFmtId="0" fontId="19" fillId="0" borderId="43" xfId="0" applyFont="1" applyFill="1" applyBorder="1" applyAlignment="1" applyProtection="1">
      <alignment horizontal="left" vertical="center"/>
      <protection locked="0"/>
    </xf>
    <xf numFmtId="177" fontId="19" fillId="0" borderId="44" xfId="0" applyNumberFormat="1" applyFont="1" applyFill="1" applyBorder="1" applyAlignment="1" applyProtection="1">
      <alignment horizontal="right" vertical="center" wrapText="1"/>
      <protection locked="0"/>
    </xf>
    <xf numFmtId="177" fontId="19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27" xfId="37" applyFont="1" applyFill="1" applyBorder="1" applyAlignment="1" applyProtection="1">
      <alignment horizontal="left" vertical="center"/>
      <protection locked="0"/>
    </xf>
    <xf numFmtId="0" fontId="17" fillId="34" borderId="16" xfId="37" applyFont="1" applyFill="1" applyBorder="1" applyAlignment="1" applyProtection="1">
      <alignment horizontal="left" vertical="center"/>
      <protection locked="0"/>
    </xf>
    <xf numFmtId="177" fontId="19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4" fillId="34" borderId="10" xfId="37" applyFont="1" applyFill="1" applyBorder="1" applyAlignment="1" applyProtection="1">
      <alignment horizontal="left" vertical="center"/>
      <protection locked="0"/>
    </xf>
    <xf numFmtId="0" fontId="11" fillId="34" borderId="22" xfId="37" applyFont="1" applyFill="1" applyBorder="1" applyAlignment="1" applyProtection="1">
      <alignment horizontal="left" vertical="center"/>
      <protection locked="0"/>
    </xf>
    <xf numFmtId="177" fontId="14" fillId="34" borderId="50" xfId="0" applyNumberFormat="1" applyFont="1" applyFill="1" applyBorder="1" applyAlignment="1" applyProtection="1">
      <alignment horizontal="right" vertical="center" wrapText="1"/>
      <protection/>
    </xf>
    <xf numFmtId="177" fontId="19" fillId="0" borderId="25" xfId="0" applyNumberFormat="1" applyFont="1" applyFill="1" applyBorder="1" applyAlignment="1" applyProtection="1">
      <alignment horizontal="right" vertical="center" wrapText="1"/>
      <protection locked="0"/>
    </xf>
    <xf numFmtId="177" fontId="17" fillId="34" borderId="14" xfId="0" applyNumberFormat="1" applyFont="1" applyFill="1" applyBorder="1" applyAlignment="1" applyProtection="1">
      <alignment horizontal="right" vertical="center" wrapText="1"/>
      <protection/>
    </xf>
    <xf numFmtId="177" fontId="19" fillId="0" borderId="17" xfId="0" applyNumberFormat="1" applyFont="1" applyFill="1" applyBorder="1" applyAlignment="1" applyProtection="1">
      <alignment horizontal="right" vertical="center" wrapText="1"/>
      <protection locked="0"/>
    </xf>
    <xf numFmtId="177" fontId="17" fillId="34" borderId="50" xfId="0" applyNumberFormat="1" applyFont="1" applyFill="1" applyBorder="1" applyAlignment="1" applyProtection="1">
      <alignment horizontal="right" vertical="center" wrapText="1"/>
      <protection/>
    </xf>
    <xf numFmtId="0" fontId="47" fillId="0" borderId="11" xfId="0" applyFont="1" applyBorder="1" applyAlignment="1" applyProtection="1">
      <alignment horizontal="left" vertical="center"/>
      <protection/>
    </xf>
    <xf numFmtId="177" fontId="25" fillId="0" borderId="119" xfId="0" applyNumberFormat="1" applyFont="1" applyBorder="1" applyAlignment="1">
      <alignment horizontal="center" vertical="center"/>
    </xf>
    <xf numFmtId="177" fontId="25" fillId="0" borderId="132" xfId="0" applyNumberFormat="1" applyFont="1" applyBorder="1" applyAlignment="1">
      <alignment horizontal="center" vertical="center"/>
    </xf>
    <xf numFmtId="0" fontId="11" fillId="0" borderId="12" xfId="0" applyFont="1" applyBorder="1" applyAlignment="1" applyProtection="1">
      <alignment horizontal="center" vertical="center" wrapText="1"/>
      <protection/>
    </xf>
    <xf numFmtId="0" fontId="11" fillId="0" borderId="21" xfId="0" applyFont="1" applyBorder="1" applyAlignment="1" applyProtection="1">
      <alignment horizontal="center" vertical="center"/>
      <protection/>
    </xf>
    <xf numFmtId="177" fontId="25" fillId="0" borderId="136" xfId="0" applyNumberFormat="1" applyFont="1" applyBorder="1" applyAlignment="1">
      <alignment horizontal="right" vertical="center"/>
    </xf>
    <xf numFmtId="177" fontId="25" fillId="0" borderId="37" xfId="34" applyNumberFormat="1" applyFont="1" applyBorder="1" applyAlignment="1">
      <alignment horizontal="right" vertical="center"/>
    </xf>
    <xf numFmtId="0" fontId="34" fillId="34" borderId="13" xfId="0" applyFont="1" applyFill="1" applyBorder="1" applyAlignment="1" applyProtection="1">
      <alignment horizontal="center" vertical="center" wrapText="1"/>
      <protection locked="0"/>
    </xf>
    <xf numFmtId="2" fontId="25" fillId="0" borderId="0" xfId="0" applyNumberFormat="1" applyFont="1" applyBorder="1" applyAlignment="1">
      <alignment horizontal="center" vertical="center"/>
    </xf>
    <xf numFmtId="177" fontId="8" fillId="0" borderId="238" xfId="0" applyNumberFormat="1" applyFont="1" applyFill="1" applyBorder="1" applyAlignment="1">
      <alignment horizontal="right" vertical="center"/>
    </xf>
    <xf numFmtId="177" fontId="8" fillId="0" borderId="238" xfId="34" applyNumberFormat="1" applyFont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177" fontId="25" fillId="0" borderId="239" xfId="0" applyNumberFormat="1" applyFont="1" applyFill="1" applyBorder="1" applyAlignment="1">
      <alignment vertical="center"/>
    </xf>
    <xf numFmtId="177" fontId="25" fillId="0" borderId="111" xfId="0" applyNumberFormat="1" applyFont="1" applyFill="1" applyBorder="1" applyAlignment="1">
      <alignment vertical="center"/>
    </xf>
    <xf numFmtId="177" fontId="25" fillId="0" borderId="112" xfId="0" applyNumberFormat="1" applyFont="1" applyFill="1" applyBorder="1" applyAlignment="1">
      <alignment vertical="center"/>
    </xf>
    <xf numFmtId="177" fontId="14" fillId="0" borderId="52" xfId="0" applyNumberFormat="1" applyFont="1" applyFill="1" applyBorder="1" applyAlignment="1" applyProtection="1">
      <alignment horizontal="right" vertical="center" wrapText="1"/>
      <protection locked="0"/>
    </xf>
    <xf numFmtId="177" fontId="11" fillId="0" borderId="24" xfId="0" applyNumberFormat="1" applyFont="1" applyFill="1" applyBorder="1" applyAlignment="1" applyProtection="1">
      <alignment horizontal="right" vertical="center" wrapText="1"/>
      <protection/>
    </xf>
    <xf numFmtId="177" fontId="14" fillId="0" borderId="24" xfId="0" applyNumberFormat="1" applyFont="1" applyFill="1" applyBorder="1" applyAlignment="1" applyProtection="1">
      <alignment horizontal="right" vertical="center" wrapText="1"/>
      <protection/>
    </xf>
    <xf numFmtId="177" fontId="14" fillId="0" borderId="55" xfId="0" applyNumberFormat="1" applyFont="1" applyFill="1" applyBorder="1" applyAlignment="1" applyProtection="1">
      <alignment horizontal="right" vertical="center" wrapText="1"/>
      <protection/>
    </xf>
    <xf numFmtId="177" fontId="11" fillId="0" borderId="22" xfId="0" applyNumberFormat="1" applyFont="1" applyFill="1" applyBorder="1" applyAlignment="1" applyProtection="1">
      <alignment horizontal="right" vertical="center"/>
      <protection/>
    </xf>
    <xf numFmtId="177" fontId="11" fillId="34" borderId="50" xfId="0" applyNumberFormat="1" applyFont="1" applyFill="1" applyBorder="1" applyAlignment="1" applyProtection="1">
      <alignment horizontal="right" vertical="center" wrapText="1"/>
      <protection/>
    </xf>
    <xf numFmtId="177" fontId="11" fillId="34" borderId="50" xfId="0" applyNumberFormat="1" applyFont="1" applyFill="1" applyBorder="1" applyAlignment="1" applyProtection="1">
      <alignment horizontal="right" vertical="center"/>
      <protection/>
    </xf>
    <xf numFmtId="177" fontId="11" fillId="34" borderId="50" xfId="0" applyNumberFormat="1" applyFont="1" applyFill="1" applyBorder="1" applyAlignment="1" applyProtection="1">
      <alignment horizontal="right" vertical="center" wrapText="1"/>
      <protection/>
    </xf>
    <xf numFmtId="177" fontId="14" fillId="34" borderId="50" xfId="0" applyNumberFormat="1" applyFont="1" applyFill="1" applyBorder="1" applyAlignment="1" applyProtection="1">
      <alignment horizontal="right" vertical="center" wrapText="1"/>
      <protection locked="0"/>
    </xf>
    <xf numFmtId="177" fontId="11" fillId="34" borderId="17" xfId="0" applyNumberFormat="1" applyFont="1" applyFill="1" applyBorder="1" applyAlignment="1" applyProtection="1">
      <alignment horizontal="right" vertical="center" wrapText="1"/>
      <protection/>
    </xf>
    <xf numFmtId="177" fontId="10" fillId="0" borderId="17" xfId="0" applyNumberFormat="1" applyFont="1" applyFill="1" applyBorder="1" applyAlignment="1" applyProtection="1">
      <alignment horizontal="right" vertical="center"/>
      <protection locked="0"/>
    </xf>
    <xf numFmtId="177" fontId="10" fillId="0" borderId="237" xfId="0" applyNumberFormat="1" applyFont="1" applyFill="1" applyBorder="1" applyAlignment="1" applyProtection="1">
      <alignment horizontal="right" vertical="center"/>
      <protection locked="0"/>
    </xf>
    <xf numFmtId="177" fontId="9" fillId="0" borderId="49" xfId="0" applyNumberFormat="1" applyFont="1" applyFill="1" applyBorder="1" applyAlignment="1" applyProtection="1">
      <alignment horizontal="right" vertical="center"/>
      <protection locked="0"/>
    </xf>
    <xf numFmtId="177" fontId="10" fillId="0" borderId="49" xfId="0" applyNumberFormat="1" applyFont="1" applyFill="1" applyBorder="1" applyAlignment="1" applyProtection="1">
      <alignment horizontal="right" vertical="center"/>
      <protection locked="0"/>
    </xf>
    <xf numFmtId="177" fontId="9" fillId="0" borderId="45" xfId="0" applyNumberFormat="1" applyFont="1" applyFill="1" applyBorder="1" applyAlignment="1" applyProtection="1">
      <alignment horizontal="right" vertical="center"/>
      <protection locked="0"/>
    </xf>
    <xf numFmtId="177" fontId="8" fillId="0" borderId="17" xfId="37" applyNumberFormat="1" applyFont="1" applyFill="1" applyBorder="1" applyAlignment="1" applyProtection="1">
      <alignment horizontal="right" vertical="center"/>
      <protection locked="0"/>
    </xf>
    <xf numFmtId="177" fontId="14" fillId="0" borderId="16" xfId="37" applyNumberFormat="1" applyFont="1" applyFill="1" applyBorder="1" applyAlignment="1" applyProtection="1">
      <alignment horizontal="right" vertical="center"/>
      <protection locked="0"/>
    </xf>
    <xf numFmtId="177" fontId="11" fillId="0" borderId="16" xfId="37" applyNumberFormat="1" applyFont="1" applyFill="1" applyBorder="1" applyAlignment="1" applyProtection="1">
      <alignment horizontal="right" vertical="center"/>
      <protection/>
    </xf>
    <xf numFmtId="177" fontId="14" fillId="0" borderId="16" xfId="37" applyNumberFormat="1" applyFont="1" applyFill="1" applyBorder="1" applyAlignment="1" applyProtection="1">
      <alignment horizontal="right" vertical="center"/>
      <protection locked="0"/>
    </xf>
    <xf numFmtId="177" fontId="11" fillId="0" borderId="16" xfId="37" applyNumberFormat="1" applyFont="1" applyFill="1" applyBorder="1" applyAlignment="1" applyProtection="1">
      <alignment horizontal="right" vertical="center"/>
      <protection locked="0"/>
    </xf>
    <xf numFmtId="177" fontId="14" fillId="0" borderId="16" xfId="37" applyNumberFormat="1" applyFont="1" applyFill="1" applyBorder="1" applyAlignment="1" applyProtection="1">
      <alignment horizontal="right" vertical="center"/>
      <protection/>
    </xf>
    <xf numFmtId="177" fontId="20" fillId="0" borderId="16" xfId="37" applyNumberFormat="1" applyFont="1" applyFill="1" applyBorder="1" applyAlignment="1" applyProtection="1">
      <alignment horizontal="right" vertical="center"/>
      <protection/>
    </xf>
    <xf numFmtId="177" fontId="11" fillId="0" borderId="16" xfId="37" applyNumberFormat="1" applyFont="1" applyFill="1" applyBorder="1" applyAlignment="1" applyProtection="1">
      <alignment horizontal="right" vertical="center"/>
      <protection/>
    </xf>
    <xf numFmtId="177" fontId="11" fillId="0" borderId="39" xfId="0" applyNumberFormat="1" applyFont="1" applyFill="1" applyBorder="1" applyAlignment="1" applyProtection="1">
      <alignment horizontal="right" vertical="center" wrapText="1"/>
      <protection/>
    </xf>
    <xf numFmtId="0" fontId="9" fillId="0" borderId="26" xfId="0" applyFont="1" applyFill="1" applyBorder="1" applyAlignment="1" applyProtection="1">
      <alignment horizontal="center" vertical="center"/>
      <protection/>
    </xf>
    <xf numFmtId="0" fontId="9" fillId="0" borderId="50" xfId="0" applyNumberFormat="1" applyFont="1" applyFill="1" applyBorder="1" applyAlignment="1" applyProtection="1">
      <alignment horizontal="center" vertical="center" wrapText="1"/>
      <protection/>
    </xf>
    <xf numFmtId="0" fontId="9" fillId="0" borderId="26" xfId="0" applyNumberFormat="1" applyFont="1" applyFill="1" applyBorder="1" applyAlignment="1" applyProtection="1">
      <alignment horizontal="center" vertical="center"/>
      <protection/>
    </xf>
    <xf numFmtId="49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39" xfId="0" applyNumberFormat="1" applyFont="1" applyFill="1" applyBorder="1" applyAlignment="1" applyProtection="1">
      <alignment horizontal="center" vertical="center" wrapText="1"/>
      <protection/>
    </xf>
    <xf numFmtId="176" fontId="9" fillId="34" borderId="41" xfId="0" applyNumberFormat="1" applyFont="1" applyFill="1" applyBorder="1" applyAlignment="1" applyProtection="1">
      <alignment horizontal="right" vertical="center"/>
      <protection/>
    </xf>
    <xf numFmtId="176" fontId="8" fillId="34" borderId="23" xfId="37" applyNumberFormat="1" applyFont="1" applyFill="1" applyBorder="1" applyAlignment="1" applyProtection="1">
      <alignment horizontal="right" vertical="center"/>
      <protection/>
    </xf>
    <xf numFmtId="177" fontId="25" fillId="0" borderId="240" xfId="0" applyNumberFormat="1" applyFont="1" applyBorder="1" applyAlignment="1">
      <alignment horizontal="right" vertical="center"/>
    </xf>
    <xf numFmtId="177" fontId="8" fillId="34" borderId="12" xfId="0" applyNumberFormat="1" applyFont="1" applyFill="1" applyBorder="1" applyAlignment="1" applyProtection="1">
      <alignment vertical="center"/>
      <protection locked="0"/>
    </xf>
    <xf numFmtId="177" fontId="16" fillId="34" borderId="21" xfId="0" applyNumberFormat="1" applyFont="1" applyFill="1" applyBorder="1" applyAlignment="1">
      <alignment horizontal="right" vertical="center" wrapText="1"/>
    </xf>
    <xf numFmtId="0" fontId="22" fillId="0" borderId="12" xfId="0" applyFont="1" applyFill="1" applyBorder="1" applyAlignment="1">
      <alignment vertical="center"/>
    </xf>
    <xf numFmtId="177" fontId="22" fillId="0" borderId="13" xfId="0" applyNumberFormat="1" applyFont="1" applyFill="1" applyBorder="1" applyAlignment="1">
      <alignment vertical="center" shrinkToFit="1"/>
    </xf>
    <xf numFmtId="177" fontId="22" fillId="0" borderId="13" xfId="0" applyNumberFormat="1" applyFont="1" applyFill="1" applyBorder="1" applyAlignment="1">
      <alignment horizontal="right" vertical="center"/>
    </xf>
    <xf numFmtId="0" fontId="22" fillId="0" borderId="12" xfId="0" applyFont="1" applyFill="1" applyBorder="1" applyAlignment="1">
      <alignment horizontal="center" vertical="center"/>
    </xf>
    <xf numFmtId="177" fontId="25" fillId="0" borderId="92" xfId="0" applyNumberFormat="1" applyFont="1" applyFill="1" applyBorder="1" applyAlignment="1">
      <alignment vertical="center"/>
    </xf>
    <xf numFmtId="177" fontId="35" fillId="0" borderId="19" xfId="0" applyNumberFormat="1" applyFont="1" applyBorder="1" applyAlignment="1">
      <alignment horizontal="right" vertical="center"/>
    </xf>
    <xf numFmtId="177" fontId="35" fillId="0" borderId="12" xfId="0" applyNumberFormat="1" applyFont="1" applyBorder="1" applyAlignment="1">
      <alignment horizontal="right" vertical="center"/>
    </xf>
    <xf numFmtId="177" fontId="35" fillId="0" borderId="34" xfId="0" applyNumberFormat="1" applyFont="1" applyBorder="1" applyAlignment="1">
      <alignment horizontal="right" vertical="center"/>
    </xf>
    <xf numFmtId="177" fontId="25" fillId="34" borderId="197" xfId="34" applyNumberFormat="1" applyFont="1" applyFill="1" applyBorder="1" applyAlignment="1">
      <alignment horizontal="right" vertical="center"/>
    </xf>
    <xf numFmtId="177" fontId="25" fillId="34" borderId="194" xfId="0" applyNumberFormat="1" applyFont="1" applyFill="1" applyBorder="1" applyAlignment="1">
      <alignment horizontal="right" vertical="center"/>
    </xf>
    <xf numFmtId="177" fontId="8" fillId="34" borderId="19" xfId="34" applyNumberFormat="1" applyFont="1" applyFill="1" applyBorder="1" applyAlignment="1">
      <alignment horizontal="right" vertical="center"/>
    </xf>
    <xf numFmtId="177" fontId="48" fillId="34" borderId="13" xfId="0" applyNumberFormat="1" applyFont="1" applyFill="1" applyBorder="1" applyAlignment="1">
      <alignment horizontal="right" vertical="center"/>
    </xf>
    <xf numFmtId="0" fontId="17" fillId="34" borderId="40" xfId="0" applyFont="1" applyFill="1" applyBorder="1" applyAlignment="1" applyProtection="1">
      <alignment horizontal="left" vertical="center"/>
      <protection/>
    </xf>
    <xf numFmtId="177" fontId="11" fillId="34" borderId="40" xfId="0" applyNumberFormat="1" applyFont="1" applyFill="1" applyBorder="1" applyAlignment="1" applyProtection="1">
      <alignment horizontal="right" vertical="center" wrapText="1"/>
      <protection/>
    </xf>
    <xf numFmtId="177" fontId="14" fillId="34" borderId="3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11" fillId="34" borderId="22" xfId="0" applyFont="1" applyFill="1" applyBorder="1" applyAlignment="1" applyProtection="1">
      <alignment horizontal="left" vertical="center"/>
      <protection/>
    </xf>
    <xf numFmtId="177" fontId="11" fillId="34" borderId="42" xfId="0" applyNumberFormat="1" applyFont="1" applyFill="1" applyBorder="1" applyAlignment="1" applyProtection="1">
      <alignment vertical="center"/>
      <protection/>
    </xf>
    <xf numFmtId="177" fontId="11" fillId="34" borderId="46" xfId="0" applyNumberFormat="1" applyFont="1" applyFill="1" applyBorder="1" applyAlignment="1" applyProtection="1">
      <alignment vertical="center"/>
      <protection/>
    </xf>
    <xf numFmtId="177" fontId="21" fillId="0" borderId="12" xfId="0" applyNumberFormat="1" applyFont="1" applyFill="1" applyBorder="1" applyAlignment="1">
      <alignment vertical="center"/>
    </xf>
    <xf numFmtId="177" fontId="16" fillId="0" borderId="12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31" fillId="0" borderId="12" xfId="0" applyFont="1" applyBorder="1" applyAlignment="1">
      <alignment horizontal="center" vertical="center" textRotation="90" wrapText="1"/>
    </xf>
    <xf numFmtId="0" fontId="27" fillId="0" borderId="12" xfId="0" applyFont="1" applyBorder="1" applyAlignment="1">
      <alignment horizontal="center" vertical="center" textRotation="90" wrapText="1"/>
    </xf>
    <xf numFmtId="0" fontId="27" fillId="0" borderId="12" xfId="0" applyFont="1" applyBorder="1" applyAlignment="1">
      <alignment horizontal="center" vertical="center" textRotation="90" wrapText="1"/>
    </xf>
    <xf numFmtId="0" fontId="31" fillId="0" borderId="55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177" fontId="16" fillId="0" borderId="12" xfId="0" applyNumberFormat="1" applyFont="1" applyBorder="1" applyAlignment="1">
      <alignment vertical="center"/>
    </xf>
    <xf numFmtId="177" fontId="21" fillId="0" borderId="12" xfId="0" applyNumberFormat="1" applyFont="1" applyBorder="1" applyAlignment="1">
      <alignment vertical="center"/>
    </xf>
    <xf numFmtId="177" fontId="13" fillId="0" borderId="12" xfId="0" applyNumberFormat="1" applyFont="1" applyBorder="1" applyAlignment="1">
      <alignment vertical="center"/>
    </xf>
    <xf numFmtId="177" fontId="13" fillId="0" borderId="12" xfId="0" applyNumberFormat="1" applyFont="1" applyFill="1" applyBorder="1" applyAlignment="1">
      <alignment vertical="center"/>
    </xf>
    <xf numFmtId="177" fontId="13" fillId="0" borderId="12" xfId="0" applyNumberFormat="1" applyFont="1" applyFill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27" fillId="0" borderId="12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49" fontId="25" fillId="0" borderId="241" xfId="0" applyNumberFormat="1" applyFont="1" applyBorder="1" applyAlignment="1">
      <alignment horizontal="center" vertical="center"/>
    </xf>
    <xf numFmtId="49" fontId="25" fillId="0" borderId="96" xfId="0" applyNumberFormat="1" applyFont="1" applyBorder="1" applyAlignment="1">
      <alignment vertical="center"/>
    </xf>
    <xf numFmtId="177" fontId="25" fillId="0" borderId="98" xfId="35" applyNumberFormat="1" applyFont="1" applyBorder="1" applyAlignment="1">
      <alignment horizontal="right" vertical="center"/>
    </xf>
    <xf numFmtId="177" fontId="25" fillId="0" borderId="101" xfId="49" applyNumberFormat="1" applyFont="1" applyBorder="1" applyAlignment="1">
      <alignment horizontal="right" vertical="center"/>
      <protection/>
    </xf>
    <xf numFmtId="177" fontId="25" fillId="0" borderId="102" xfId="49" applyNumberFormat="1" applyFont="1" applyBorder="1" applyAlignment="1">
      <alignment horizontal="right" vertical="center"/>
      <protection/>
    </xf>
    <xf numFmtId="177" fontId="25" fillId="0" borderId="97" xfId="0" applyNumberFormat="1" applyFont="1" applyBorder="1" applyAlignment="1">
      <alignment horizontal="right" vertical="center"/>
    </xf>
    <xf numFmtId="177" fontId="25" fillId="0" borderId="242" xfId="34" applyNumberFormat="1" applyFont="1" applyBorder="1" applyAlignment="1">
      <alignment horizontal="right" vertical="center"/>
    </xf>
    <xf numFmtId="177" fontId="25" fillId="0" borderId="243" xfId="0" applyNumberFormat="1" applyFont="1" applyBorder="1" applyAlignment="1">
      <alignment horizontal="right" vertical="center"/>
    </xf>
    <xf numFmtId="177" fontId="25" fillId="0" borderId="244" xfId="34" applyNumberFormat="1" applyFont="1" applyBorder="1" applyAlignment="1">
      <alignment horizontal="right" vertical="center"/>
    </xf>
    <xf numFmtId="177" fontId="25" fillId="0" borderId="245" xfId="34" applyNumberFormat="1" applyFont="1" applyBorder="1" applyAlignment="1">
      <alignment horizontal="right" vertical="center"/>
    </xf>
    <xf numFmtId="177" fontId="25" fillId="0" borderId="154" xfId="0" applyNumberFormat="1" applyFont="1" applyBorder="1" applyAlignment="1">
      <alignment horizontal="right" vertical="center"/>
    </xf>
    <xf numFmtId="177" fontId="25" fillId="0" borderId="155" xfId="34" applyNumberFormat="1" applyFont="1" applyBorder="1" applyAlignment="1">
      <alignment horizontal="right" vertical="center"/>
    </xf>
    <xf numFmtId="0" fontId="9" fillId="0" borderId="13" xfId="0" applyFont="1" applyBorder="1" applyAlignment="1" applyProtection="1">
      <alignment horizontal="center" vertical="center"/>
      <protection locked="0"/>
    </xf>
    <xf numFmtId="177" fontId="14" fillId="0" borderId="51" xfId="0" applyNumberFormat="1" applyFont="1" applyFill="1" applyBorder="1" applyAlignment="1" applyProtection="1">
      <alignment horizontal="right" vertical="center" wrapText="1"/>
      <protection/>
    </xf>
    <xf numFmtId="0" fontId="11" fillId="0" borderId="43" xfId="0" applyNumberFormat="1" applyFont="1" applyFill="1" applyBorder="1" applyAlignment="1" applyProtection="1">
      <alignment horizontal="center" vertical="center" wrapText="1"/>
      <protection/>
    </xf>
    <xf numFmtId="177" fontId="14" fillId="0" borderId="43" xfId="0" applyNumberFormat="1" applyFont="1" applyFill="1" applyBorder="1" applyAlignment="1" applyProtection="1">
      <alignment horizontal="right" vertical="center" wrapText="1"/>
      <protection/>
    </xf>
    <xf numFmtId="177" fontId="11" fillId="0" borderId="43" xfId="0" applyNumberFormat="1" applyFont="1" applyFill="1" applyBorder="1" applyAlignment="1" applyProtection="1">
      <alignment horizontal="right" vertical="center" wrapText="1"/>
      <protection/>
    </xf>
    <xf numFmtId="177" fontId="17" fillId="0" borderId="43" xfId="0" applyNumberFormat="1" applyFont="1" applyFill="1" applyBorder="1" applyAlignment="1" applyProtection="1">
      <alignment horizontal="right" vertical="center" wrapText="1"/>
      <protection/>
    </xf>
    <xf numFmtId="0" fontId="49" fillId="34" borderId="246" xfId="0" applyFont="1" applyFill="1" applyBorder="1" applyAlignment="1">
      <alignment vertical="center" wrapText="1"/>
    </xf>
    <xf numFmtId="0" fontId="49" fillId="34" borderId="247" xfId="0" applyFont="1" applyFill="1" applyBorder="1" applyAlignment="1">
      <alignment horizontal="center" vertical="center" wrapText="1"/>
    </xf>
    <xf numFmtId="0" fontId="49" fillId="34" borderId="75" xfId="0" applyFont="1" applyFill="1" applyBorder="1" applyAlignment="1">
      <alignment horizontal="center" vertical="center" wrapText="1"/>
    </xf>
    <xf numFmtId="0" fontId="49" fillId="34" borderId="248" xfId="0" applyFont="1" applyFill="1" applyBorder="1" applyAlignment="1">
      <alignment horizontal="center" vertical="center" wrapText="1"/>
    </xf>
    <xf numFmtId="0" fontId="49" fillId="34" borderId="249" xfId="0" applyFont="1" applyFill="1" applyBorder="1" applyAlignment="1">
      <alignment horizontal="center" vertical="center"/>
    </xf>
    <xf numFmtId="0" fontId="33" fillId="34" borderId="10" xfId="0" applyFont="1" applyFill="1" applyBorder="1" applyAlignment="1">
      <alignment vertical="center"/>
    </xf>
    <xf numFmtId="177" fontId="33" fillId="34" borderId="250" xfId="0" applyNumberFormat="1" applyFont="1" applyFill="1" applyBorder="1" applyAlignment="1">
      <alignment horizontal="right" vertical="center" wrapText="1"/>
    </xf>
    <xf numFmtId="177" fontId="33" fillId="34" borderId="12" xfId="0" applyNumberFormat="1" applyFont="1" applyFill="1" applyBorder="1" applyAlignment="1">
      <alignment horizontal="right" vertical="center" wrapText="1"/>
    </xf>
    <xf numFmtId="177" fontId="33" fillId="34" borderId="10" xfId="0" applyNumberFormat="1" applyFont="1" applyFill="1" applyBorder="1" applyAlignment="1">
      <alignment horizontal="right" vertical="center" wrapText="1"/>
    </xf>
    <xf numFmtId="177" fontId="33" fillId="34" borderId="15" xfId="0" applyNumberFormat="1" applyFont="1" applyFill="1" applyBorder="1" applyAlignment="1">
      <alignment horizontal="right" vertical="center" wrapText="1"/>
    </xf>
    <xf numFmtId="0" fontId="49" fillId="34" borderId="10" xfId="0" applyFont="1" applyFill="1" applyBorder="1" applyAlignment="1">
      <alignment horizontal="left" vertical="center"/>
    </xf>
    <xf numFmtId="177" fontId="49" fillId="34" borderId="250" xfId="0" applyNumberFormat="1" applyFont="1" applyFill="1" applyBorder="1" applyAlignment="1">
      <alignment horizontal="right" vertical="center" wrapText="1"/>
    </xf>
    <xf numFmtId="177" fontId="49" fillId="34" borderId="12" xfId="0" applyNumberFormat="1" applyFont="1" applyFill="1" applyBorder="1" applyAlignment="1">
      <alignment horizontal="right" vertical="center" wrapText="1"/>
    </xf>
    <xf numFmtId="177" fontId="49" fillId="34" borderId="10" xfId="0" applyNumberFormat="1" applyFont="1" applyFill="1" applyBorder="1" applyAlignment="1">
      <alignment horizontal="right" vertical="center" wrapText="1"/>
    </xf>
    <xf numFmtId="177" fontId="49" fillId="34" borderId="15" xfId="0" applyNumberFormat="1" applyFont="1" applyFill="1" applyBorder="1" applyAlignment="1">
      <alignment horizontal="right" vertical="center" wrapText="1"/>
    </xf>
    <xf numFmtId="0" fontId="49" fillId="34" borderId="10" xfId="0" applyFont="1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177" fontId="33" fillId="34" borderId="12" xfId="0" applyNumberFormat="1" applyFont="1" applyFill="1" applyBorder="1" applyAlignment="1">
      <alignment vertical="center"/>
    </xf>
    <xf numFmtId="0" fontId="49" fillId="34" borderId="251" xfId="0" applyFont="1" applyFill="1" applyBorder="1" applyAlignment="1">
      <alignment horizontal="left" vertical="center"/>
    </xf>
    <xf numFmtId="177" fontId="49" fillId="34" borderId="252" xfId="0" applyNumberFormat="1" applyFont="1" applyFill="1" applyBorder="1" applyAlignment="1">
      <alignment horizontal="right" vertical="center"/>
    </xf>
    <xf numFmtId="177" fontId="49" fillId="34" borderId="21" xfId="0" applyNumberFormat="1" applyFont="1" applyFill="1" applyBorder="1" applyAlignment="1">
      <alignment horizontal="right" vertical="center"/>
    </xf>
    <xf numFmtId="177" fontId="49" fillId="34" borderId="22" xfId="0" applyNumberFormat="1" applyFont="1" applyFill="1" applyBorder="1" applyAlignment="1">
      <alignment horizontal="right" vertical="center"/>
    </xf>
    <xf numFmtId="177" fontId="49" fillId="34" borderId="41" xfId="0" applyNumberFormat="1" applyFont="1" applyFill="1" applyBorder="1" applyAlignment="1">
      <alignment horizontal="right" vertical="center"/>
    </xf>
    <xf numFmtId="0" fontId="35" fillId="34" borderId="253" xfId="0" applyFont="1" applyFill="1" applyBorder="1" applyAlignment="1">
      <alignment vertical="center"/>
    </xf>
    <xf numFmtId="4" fontId="35" fillId="34" borderId="254" xfId="0" applyNumberFormat="1" applyFont="1" applyFill="1" applyBorder="1" applyAlignment="1">
      <alignment horizontal="right" vertical="center" wrapText="1"/>
    </xf>
    <xf numFmtId="4" fontId="35" fillId="34" borderId="73" xfId="0" applyNumberFormat="1" applyFont="1" applyFill="1" applyBorder="1" applyAlignment="1">
      <alignment horizontal="right" vertical="center" wrapText="1"/>
    </xf>
    <xf numFmtId="4" fontId="35" fillId="34" borderId="255" xfId="0" applyNumberFormat="1" applyFont="1" applyFill="1" applyBorder="1" applyAlignment="1">
      <alignment horizontal="right" vertical="center" wrapText="1"/>
    </xf>
    <xf numFmtId="4" fontId="35" fillId="34" borderId="256" xfId="0" applyNumberFormat="1" applyFont="1" applyFill="1" applyBorder="1" applyAlignment="1">
      <alignment horizontal="right" vertical="center" wrapText="1"/>
    </xf>
    <xf numFmtId="0" fontId="35" fillId="0" borderId="0" xfId="0" applyFont="1" applyAlignment="1">
      <alignment vertical="center"/>
    </xf>
    <xf numFmtId="177" fontId="22" fillId="0" borderId="12" xfId="0" applyNumberFormat="1" applyFont="1" applyFill="1" applyBorder="1" applyAlignment="1">
      <alignment horizontal="center" vertical="center"/>
    </xf>
    <xf numFmtId="177" fontId="16" fillId="0" borderId="34" xfId="0" applyNumberFormat="1" applyFont="1" applyFill="1" applyBorder="1" applyAlignment="1">
      <alignment horizontal="center" vertical="center"/>
    </xf>
    <xf numFmtId="177" fontId="22" fillId="0" borderId="34" xfId="0" applyNumberFormat="1" applyFont="1" applyFill="1" applyBorder="1" applyAlignment="1">
      <alignment horizontal="right" vertical="center"/>
    </xf>
    <xf numFmtId="0" fontId="25" fillId="0" borderId="12" xfId="0" applyFont="1" applyFill="1" applyBorder="1" applyAlignment="1" applyProtection="1">
      <alignment horizontal="left" vertical="center" wrapText="1"/>
      <protection locked="0"/>
    </xf>
    <xf numFmtId="0" fontId="25" fillId="0" borderId="12" xfId="0" applyFont="1" applyFill="1" applyBorder="1" applyAlignment="1" applyProtection="1">
      <alignment vertical="center" wrapText="1"/>
      <protection/>
    </xf>
    <xf numFmtId="177" fontId="19" fillId="0" borderId="34" xfId="0" applyNumberFormat="1" applyFont="1" applyFill="1" applyBorder="1" applyAlignment="1">
      <alignment horizontal="right" vertical="center"/>
    </xf>
    <xf numFmtId="177" fontId="19" fillId="0" borderId="12" xfId="0" applyNumberFormat="1" applyFont="1" applyFill="1" applyBorder="1" applyAlignment="1">
      <alignment horizontal="right" vertical="center"/>
    </xf>
    <xf numFmtId="177" fontId="19" fillId="0" borderId="12" xfId="0" applyNumberFormat="1" applyFont="1" applyFill="1" applyBorder="1" applyAlignment="1">
      <alignment horizontal="center" vertical="center"/>
    </xf>
    <xf numFmtId="177" fontId="17" fillId="0" borderId="257" xfId="0" applyNumberFormat="1" applyFont="1" applyFill="1" applyBorder="1" applyAlignment="1">
      <alignment horizontal="right" vertical="center"/>
    </xf>
    <xf numFmtId="177" fontId="25" fillId="0" borderId="12" xfId="0" applyNumberFormat="1" applyFont="1" applyFill="1" applyBorder="1" applyAlignment="1">
      <alignment vertical="center"/>
    </xf>
    <xf numFmtId="177" fontId="25" fillId="0" borderId="34" xfId="0" applyNumberFormat="1" applyFont="1" applyFill="1" applyBorder="1" applyAlignment="1">
      <alignment vertical="center"/>
    </xf>
    <xf numFmtId="177" fontId="25" fillId="0" borderId="13" xfId="0" applyNumberFormat="1" applyFont="1" applyFill="1" applyBorder="1" applyAlignment="1">
      <alignment vertical="center"/>
    </xf>
    <xf numFmtId="0" fontId="25" fillId="0" borderId="34" xfId="0" applyFont="1" applyFill="1" applyBorder="1" applyAlignment="1" applyProtection="1">
      <alignment horizontal="left" vertical="center"/>
      <protection locked="0"/>
    </xf>
    <xf numFmtId="177" fontId="8" fillId="0" borderId="48" xfId="0" applyNumberFormat="1" applyFont="1" applyFill="1" applyBorder="1" applyAlignment="1">
      <alignment horizontal="right" vertical="center"/>
    </xf>
    <xf numFmtId="177" fontId="25" fillId="0" borderId="157" xfId="0" applyNumberFormat="1" applyFont="1" applyFill="1" applyBorder="1" applyAlignment="1">
      <alignment horizontal="right" vertical="center"/>
    </xf>
    <xf numFmtId="177" fontId="25" fillId="0" borderId="35" xfId="0" applyNumberFormat="1" applyFont="1" applyFill="1" applyBorder="1" applyAlignment="1">
      <alignment horizontal="right" vertical="center"/>
    </xf>
    <xf numFmtId="0" fontId="25" fillId="0" borderId="34" xfId="0" applyFont="1" applyFill="1" applyBorder="1" applyAlignment="1" applyProtection="1">
      <alignment horizontal="left" vertical="center" wrapText="1"/>
      <protection locked="0"/>
    </xf>
    <xf numFmtId="0" fontId="25" fillId="0" borderId="21" xfId="0" applyFont="1" applyFill="1" applyBorder="1" applyAlignment="1" applyProtection="1">
      <alignment horizontal="left" vertical="center" wrapText="1"/>
      <protection locked="0"/>
    </xf>
    <xf numFmtId="177" fontId="25" fillId="0" borderId="43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37" fillId="0" borderId="34" xfId="0" applyFont="1" applyBorder="1" applyAlignment="1">
      <alignment horizontal="left" vertical="center" wrapText="1"/>
    </xf>
    <xf numFmtId="0" fontId="37" fillId="0" borderId="34" xfId="0" applyFont="1" applyBorder="1" applyAlignment="1">
      <alignment horizontal="left" vertical="center"/>
    </xf>
    <xf numFmtId="0" fontId="13" fillId="0" borderId="0" xfId="50" applyFont="1" applyFill="1" applyBorder="1" applyAlignment="1">
      <alignment horizontal="center" vertical="center"/>
      <protection/>
    </xf>
    <xf numFmtId="0" fontId="0" fillId="0" borderId="0" xfId="50" applyBorder="1" applyAlignment="1">
      <alignment vertical="center"/>
      <protection/>
    </xf>
    <xf numFmtId="0" fontId="15" fillId="0" borderId="0" xfId="50" applyFont="1" applyFill="1" applyAlignment="1">
      <alignment horizontal="right" vertical="center" wrapText="1"/>
      <protection/>
    </xf>
    <xf numFmtId="49" fontId="11" fillId="0" borderId="12" xfId="50" applyNumberFormat="1" applyFont="1" applyFill="1" applyBorder="1" applyAlignment="1" applyProtection="1">
      <alignment horizontal="left" vertical="center" wrapText="1"/>
      <protection/>
    </xf>
    <xf numFmtId="0" fontId="11" fillId="0" borderId="10" xfId="50" applyNumberFormat="1" applyFont="1" applyFill="1" applyBorder="1" applyAlignment="1" applyProtection="1">
      <alignment horizontal="center" vertical="center" wrapText="1"/>
      <protection/>
    </xf>
    <xf numFmtId="0" fontId="11" fillId="0" borderId="21" xfId="50" applyFont="1" applyFill="1" applyBorder="1" applyAlignment="1" applyProtection="1">
      <alignment horizontal="center" vertical="center" wrapText="1"/>
      <protection/>
    </xf>
    <xf numFmtId="49" fontId="14" fillId="0" borderId="20" xfId="50" applyNumberFormat="1" applyFont="1" applyFill="1" applyBorder="1" applyAlignment="1" applyProtection="1">
      <alignment horizontal="left" vertical="center" wrapText="1"/>
      <protection/>
    </xf>
    <xf numFmtId="177" fontId="14" fillId="0" borderId="61" xfId="50" applyNumberFormat="1" applyFont="1" applyFill="1" applyBorder="1" applyAlignment="1" applyProtection="1">
      <alignment horizontal="right" vertical="center" wrapText="1"/>
      <protection/>
    </xf>
    <xf numFmtId="177" fontId="14" fillId="0" borderId="27" xfId="50" applyNumberFormat="1" applyFont="1" applyFill="1" applyBorder="1" applyAlignment="1" applyProtection="1">
      <alignment horizontal="right" vertical="center" wrapText="1"/>
      <protection/>
    </xf>
    <xf numFmtId="177" fontId="14" fillId="0" borderId="25" xfId="50" applyNumberFormat="1" applyFont="1" applyFill="1" applyBorder="1" applyAlignment="1" applyProtection="1">
      <alignment horizontal="right" vertical="center" wrapText="1"/>
      <protection/>
    </xf>
    <xf numFmtId="0" fontId="14" fillId="0" borderId="59" xfId="37" applyFont="1" applyFill="1" applyBorder="1" applyAlignment="1" applyProtection="1">
      <alignment vertical="center"/>
      <protection locked="0"/>
    </xf>
    <xf numFmtId="177" fontId="14" fillId="0" borderId="51" xfId="50" applyNumberFormat="1" applyFont="1" applyFill="1" applyBorder="1" applyAlignment="1" applyProtection="1">
      <alignment horizontal="right" vertical="center" wrapText="1"/>
      <protection locked="0"/>
    </xf>
    <xf numFmtId="177" fontId="14" fillId="0" borderId="59" xfId="50" applyNumberFormat="1" applyFont="1" applyFill="1" applyBorder="1" applyAlignment="1" applyProtection="1">
      <alignment horizontal="right" vertical="center" wrapText="1"/>
      <protection locked="0"/>
    </xf>
    <xf numFmtId="177" fontId="14" fillId="0" borderId="38" xfId="50" applyNumberFormat="1" applyFont="1" applyFill="1" applyBorder="1" applyAlignment="1" applyProtection="1">
      <alignment horizontal="right" vertical="center" wrapText="1"/>
      <protection/>
    </xf>
    <xf numFmtId="177" fontId="11" fillId="0" borderId="28" xfId="50" applyNumberFormat="1" applyFont="1" applyFill="1" applyBorder="1" applyAlignment="1" applyProtection="1">
      <alignment horizontal="right" vertical="center" wrapText="1"/>
      <protection/>
    </xf>
    <xf numFmtId="177" fontId="11" fillId="0" borderId="16" xfId="50" applyNumberFormat="1" applyFont="1" applyFill="1" applyBorder="1" applyAlignment="1" applyProtection="1">
      <alignment horizontal="right" vertical="center" wrapText="1"/>
      <protection/>
    </xf>
    <xf numFmtId="177" fontId="11" fillId="0" borderId="14" xfId="50" applyNumberFormat="1" applyFont="1" applyFill="1" applyBorder="1" applyAlignment="1" applyProtection="1">
      <alignment horizontal="right" vertical="center" wrapText="1"/>
      <protection/>
    </xf>
    <xf numFmtId="177" fontId="14" fillId="0" borderId="28" xfId="50" applyNumberFormat="1" applyFont="1" applyFill="1" applyBorder="1" applyAlignment="1" applyProtection="1">
      <alignment horizontal="right" vertical="center" wrapText="1"/>
      <protection locked="0"/>
    </xf>
    <xf numFmtId="177" fontId="14" fillId="0" borderId="16" xfId="50" applyNumberFormat="1" applyFont="1" applyFill="1" applyBorder="1" applyAlignment="1" applyProtection="1">
      <alignment horizontal="right" vertical="center" wrapText="1"/>
      <protection locked="0"/>
    </xf>
    <xf numFmtId="177" fontId="14" fillId="0" borderId="14" xfId="50" applyNumberFormat="1" applyFont="1" applyFill="1" applyBorder="1" applyAlignment="1" applyProtection="1">
      <alignment horizontal="right" vertical="center" wrapText="1"/>
      <protection locked="0"/>
    </xf>
    <xf numFmtId="177" fontId="11" fillId="0" borderId="16" xfId="50" applyNumberFormat="1" applyFont="1" applyFill="1" applyBorder="1" applyAlignment="1" applyProtection="1">
      <alignment horizontal="right" vertical="center" wrapText="1"/>
      <protection/>
    </xf>
    <xf numFmtId="177" fontId="11" fillId="0" borderId="14" xfId="50" applyNumberFormat="1" applyFont="1" applyFill="1" applyBorder="1" applyAlignment="1" applyProtection="1">
      <alignment horizontal="right" vertical="center" wrapText="1"/>
      <protection/>
    </xf>
    <xf numFmtId="177" fontId="14" fillId="0" borderId="28" xfId="50" applyNumberFormat="1" applyFont="1" applyFill="1" applyBorder="1" applyAlignment="1" applyProtection="1">
      <alignment horizontal="right" vertical="center" wrapText="1"/>
      <protection locked="0"/>
    </xf>
    <xf numFmtId="177" fontId="14" fillId="0" borderId="16" xfId="50" applyNumberFormat="1" applyFont="1" applyFill="1" applyBorder="1" applyAlignment="1" applyProtection="1">
      <alignment horizontal="right" vertical="center" wrapText="1"/>
      <protection locked="0"/>
    </xf>
    <xf numFmtId="177" fontId="14" fillId="0" borderId="14" xfId="50" applyNumberFormat="1" applyFont="1" applyFill="1" applyBorder="1" applyAlignment="1" applyProtection="1">
      <alignment horizontal="right" vertical="center" wrapText="1"/>
      <protection locked="0"/>
    </xf>
    <xf numFmtId="177" fontId="11" fillId="0" borderId="60" xfId="50" applyNumberFormat="1" applyFont="1" applyFill="1" applyBorder="1" applyAlignment="1" applyProtection="1">
      <alignment horizontal="right" vertical="center" wrapText="1"/>
      <protection/>
    </xf>
    <xf numFmtId="177" fontId="11" fillId="0" borderId="42" xfId="50" applyNumberFormat="1" applyFont="1" applyFill="1" applyBorder="1" applyAlignment="1" applyProtection="1">
      <alignment horizontal="right" vertical="center" wrapText="1"/>
      <protection/>
    </xf>
    <xf numFmtId="177" fontId="11" fillId="0" borderId="46" xfId="50" applyNumberFormat="1" applyFont="1" applyFill="1" applyBorder="1" applyAlignment="1" applyProtection="1">
      <alignment horizontal="right" vertical="center" wrapText="1"/>
      <protection/>
    </xf>
    <xf numFmtId="177" fontId="17" fillId="0" borderId="61" xfId="50" applyNumberFormat="1" applyFont="1" applyFill="1" applyBorder="1" applyAlignment="1" applyProtection="1">
      <alignment horizontal="right" vertical="center" wrapText="1"/>
      <protection/>
    </xf>
    <xf numFmtId="177" fontId="17" fillId="0" borderId="27" xfId="50" applyNumberFormat="1" applyFont="1" applyFill="1" applyBorder="1" applyAlignment="1" applyProtection="1">
      <alignment horizontal="right" vertical="center" wrapText="1"/>
      <protection/>
    </xf>
    <xf numFmtId="177" fontId="17" fillId="0" borderId="25" xfId="50" applyNumberFormat="1" applyFont="1" applyFill="1" applyBorder="1" applyAlignment="1" applyProtection="1">
      <alignment horizontal="right" vertical="center" wrapText="1"/>
      <protection/>
    </xf>
    <xf numFmtId="0" fontId="12" fillId="0" borderId="0" xfId="50" applyFont="1" applyFill="1" applyAlignment="1">
      <alignment horizontal="right" vertical="center" wrapText="1"/>
      <protection/>
    </xf>
    <xf numFmtId="0" fontId="0" fillId="0" borderId="0" xfId="50">
      <alignment/>
      <protection/>
    </xf>
    <xf numFmtId="49" fontId="11" fillId="0" borderId="13" xfId="50" applyNumberFormat="1" applyFont="1" applyFill="1" applyBorder="1" applyAlignment="1" applyProtection="1">
      <alignment horizontal="left" vertical="center" wrapText="1"/>
      <protection/>
    </xf>
    <xf numFmtId="0" fontId="11" fillId="0" borderId="24" xfId="50" applyNumberFormat="1" applyFont="1" applyFill="1" applyBorder="1" applyAlignment="1" applyProtection="1">
      <alignment horizontal="center" vertical="center" wrapText="1"/>
      <protection/>
    </xf>
    <xf numFmtId="0" fontId="11" fillId="0" borderId="13" xfId="50" applyNumberFormat="1" applyFont="1" applyFill="1" applyBorder="1" applyAlignment="1" applyProtection="1">
      <alignment horizontal="center" vertical="center"/>
      <protection/>
    </xf>
    <xf numFmtId="0" fontId="14" fillId="0" borderId="19" xfId="50" applyFont="1" applyFill="1" applyBorder="1" applyAlignment="1" applyProtection="1">
      <alignment vertical="center"/>
      <protection/>
    </xf>
    <xf numFmtId="177" fontId="14" fillId="0" borderId="18" xfId="50" applyNumberFormat="1" applyFont="1" applyFill="1" applyBorder="1" applyAlignment="1" applyProtection="1">
      <alignment horizontal="right" vertical="center" wrapText="1"/>
      <protection locked="0"/>
    </xf>
    <xf numFmtId="177" fontId="14" fillId="0" borderId="18" xfId="50" applyNumberFormat="1" applyFont="1" applyFill="1" applyBorder="1" applyAlignment="1" applyProtection="1">
      <alignment horizontal="right" vertical="center" wrapText="1"/>
      <protection/>
    </xf>
    <xf numFmtId="0" fontId="14" fillId="0" borderId="39" xfId="37" applyFont="1" applyFill="1" applyBorder="1" applyAlignment="1" applyProtection="1">
      <alignment vertical="center" wrapText="1"/>
      <protection locked="0"/>
    </xf>
    <xf numFmtId="177" fontId="14" fillId="0" borderId="30" xfId="50" applyNumberFormat="1" applyFont="1" applyFill="1" applyBorder="1" applyAlignment="1" applyProtection="1">
      <alignment horizontal="right" vertical="center" wrapText="1"/>
      <protection locked="0"/>
    </xf>
    <xf numFmtId="177" fontId="14" fillId="0" borderId="30" xfId="50" applyNumberFormat="1" applyFont="1" applyFill="1" applyBorder="1" applyAlignment="1" applyProtection="1">
      <alignment horizontal="right" vertical="center" wrapText="1"/>
      <protection/>
    </xf>
    <xf numFmtId="177" fontId="11" fillId="0" borderId="30" xfId="50" applyNumberFormat="1" applyFont="1" applyFill="1" applyBorder="1" applyAlignment="1" applyProtection="1">
      <alignment horizontal="right" vertical="center" wrapText="1"/>
      <protection/>
    </xf>
    <xf numFmtId="177" fontId="17" fillId="0" borderId="18" xfId="50" applyNumberFormat="1" applyFont="1" applyFill="1" applyBorder="1" applyAlignment="1" applyProtection="1">
      <alignment horizontal="right" vertical="center" wrapText="1"/>
      <protection/>
    </xf>
    <xf numFmtId="0" fontId="14" fillId="0" borderId="0" xfId="50" applyFont="1" applyFill="1">
      <alignment/>
      <protection/>
    </xf>
    <xf numFmtId="0" fontId="14" fillId="0" borderId="27" xfId="37" applyFont="1" applyFill="1" applyBorder="1" applyAlignment="1" applyProtection="1">
      <alignment vertical="center"/>
      <protection/>
    </xf>
    <xf numFmtId="177" fontId="14" fillId="0" borderId="17" xfId="50" applyNumberFormat="1" applyFont="1" applyFill="1" applyBorder="1" applyAlignment="1" applyProtection="1">
      <alignment horizontal="right" vertical="center" wrapText="1"/>
      <protection locked="0"/>
    </xf>
    <xf numFmtId="0" fontId="11" fillId="0" borderId="39" xfId="37" applyFont="1" applyFill="1" applyBorder="1" applyAlignment="1" applyProtection="1">
      <alignment horizontal="left" vertical="center"/>
      <protection/>
    </xf>
    <xf numFmtId="177" fontId="11" fillId="0" borderId="49" xfId="50" applyNumberFormat="1" applyFont="1" applyFill="1" applyBorder="1" applyAlignment="1" applyProtection="1">
      <alignment horizontal="right" vertical="center" wrapText="1"/>
      <protection/>
    </xf>
    <xf numFmtId="177" fontId="14" fillId="0" borderId="50" xfId="50" applyNumberFormat="1" applyFont="1" applyFill="1" applyBorder="1" applyAlignment="1" applyProtection="1">
      <alignment horizontal="right" vertical="center" wrapText="1"/>
      <protection locked="0"/>
    </xf>
    <xf numFmtId="177" fontId="14" fillId="0" borderId="47" xfId="50" applyNumberFormat="1" applyFont="1" applyFill="1" applyBorder="1" applyAlignment="1" applyProtection="1">
      <alignment horizontal="right" vertical="center" wrapText="1"/>
      <protection locked="0"/>
    </xf>
    <xf numFmtId="177" fontId="14" fillId="0" borderId="49" xfId="50" applyNumberFormat="1" applyFont="1" applyFill="1" applyBorder="1" applyAlignment="1" applyProtection="1">
      <alignment horizontal="right" vertical="center" wrapText="1"/>
      <protection locked="0"/>
    </xf>
    <xf numFmtId="177" fontId="14" fillId="0" borderId="237" xfId="50" applyNumberFormat="1" applyFont="1" applyFill="1" applyBorder="1" applyAlignment="1" applyProtection="1">
      <alignment horizontal="right" vertical="center" wrapText="1"/>
      <protection locked="0"/>
    </xf>
    <xf numFmtId="0" fontId="11" fillId="0" borderId="42" xfId="37" applyFont="1" applyFill="1" applyBorder="1" applyAlignment="1" applyProtection="1">
      <alignment horizontal="left" vertical="center"/>
      <protection/>
    </xf>
    <xf numFmtId="177" fontId="11" fillId="0" borderId="45" xfId="50" applyNumberFormat="1" applyFont="1" applyFill="1" applyBorder="1" applyAlignment="1" applyProtection="1">
      <alignment horizontal="right" vertical="center" wrapText="1"/>
      <protection/>
    </xf>
    <xf numFmtId="177" fontId="17" fillId="0" borderId="17" xfId="50" applyNumberFormat="1" applyFont="1" applyFill="1" applyBorder="1" applyAlignment="1" applyProtection="1">
      <alignment horizontal="right" vertical="center" wrapText="1"/>
      <protection/>
    </xf>
    <xf numFmtId="177" fontId="16" fillId="0" borderId="14" xfId="0" applyNumberFormat="1" applyFont="1" applyFill="1" applyBorder="1" applyAlignment="1">
      <alignment vertical="center"/>
    </xf>
    <xf numFmtId="177" fontId="13" fillId="0" borderId="38" xfId="0" applyNumberFormat="1" applyFont="1" applyFill="1" applyBorder="1" applyAlignment="1">
      <alignment vertical="center"/>
    </xf>
    <xf numFmtId="0" fontId="35" fillId="0" borderId="74" xfId="0" applyFont="1" applyBorder="1" applyAlignment="1">
      <alignment horizontal="center" vertical="center" wrapText="1"/>
    </xf>
    <xf numFmtId="177" fontId="36" fillId="0" borderId="72" xfId="0" applyNumberFormat="1" applyFont="1" applyBorder="1" applyAlignment="1">
      <alignment horizontal="right" vertical="center"/>
    </xf>
    <xf numFmtId="0" fontId="37" fillId="0" borderId="74" xfId="0" applyFont="1" applyBorder="1" applyAlignment="1">
      <alignment horizontal="left" vertical="center"/>
    </xf>
    <xf numFmtId="177" fontId="35" fillId="0" borderId="74" xfId="34" applyNumberFormat="1" applyFont="1" applyBorder="1" applyAlignment="1">
      <alignment horizontal="right" vertical="center"/>
    </xf>
    <xf numFmtId="0" fontId="0" fillId="0" borderId="43" xfId="0" applyFill="1" applyBorder="1" applyAlignment="1">
      <alignment/>
    </xf>
    <xf numFmtId="177" fontId="17" fillId="34" borderId="63" xfId="0" applyNumberFormat="1" applyFont="1" applyFill="1" applyBorder="1" applyAlignment="1" applyProtection="1">
      <alignment horizontal="right" vertical="center" wrapText="1"/>
      <protection/>
    </xf>
    <xf numFmtId="177" fontId="8" fillId="0" borderId="258" xfId="0" applyNumberFormat="1" applyFont="1" applyBorder="1" applyAlignment="1">
      <alignment horizontal="right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vertical="center"/>
    </xf>
    <xf numFmtId="177" fontId="19" fillId="34" borderId="34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vertical="center"/>
    </xf>
    <xf numFmtId="0" fontId="11" fillId="0" borderId="48" xfId="0" applyFont="1" applyFill="1" applyBorder="1" applyAlignment="1">
      <alignment vertical="center"/>
    </xf>
    <xf numFmtId="177" fontId="11" fillId="0" borderId="48" xfId="0" applyNumberFormat="1" applyFont="1" applyFill="1" applyBorder="1" applyAlignment="1">
      <alignment horizontal="right" vertical="center"/>
    </xf>
    <xf numFmtId="0" fontId="19" fillId="0" borderId="35" xfId="0" applyFont="1" applyFill="1" applyBorder="1" applyAlignment="1">
      <alignment vertical="center"/>
    </xf>
    <xf numFmtId="177" fontId="16" fillId="0" borderId="35" xfId="0" applyNumberFormat="1" applyFont="1" applyFill="1" applyBorder="1" applyAlignment="1">
      <alignment horizontal="center" vertical="center"/>
    </xf>
    <xf numFmtId="0" fontId="13" fillId="0" borderId="156" xfId="0" applyFont="1" applyFill="1" applyBorder="1" applyAlignment="1">
      <alignment vertical="center"/>
    </xf>
    <xf numFmtId="177" fontId="11" fillId="0" borderId="48" xfId="0" applyNumberFormat="1" applyFont="1" applyFill="1" applyBorder="1" applyAlignment="1">
      <alignment vertical="center"/>
    </xf>
    <xf numFmtId="177" fontId="19" fillId="0" borderId="34" xfId="0" applyNumberFormat="1" applyFont="1" applyFill="1" applyBorder="1" applyAlignment="1">
      <alignment horizontal="center" vertical="center"/>
    </xf>
    <xf numFmtId="0" fontId="17" fillId="0" borderId="257" xfId="0" applyFont="1" applyFill="1" applyBorder="1" applyAlignment="1">
      <alignment vertical="center"/>
    </xf>
    <xf numFmtId="177" fontId="17" fillId="0" borderId="257" xfId="0" applyNumberFormat="1" applyFont="1" applyFill="1" applyBorder="1" applyAlignment="1">
      <alignment horizontal="right" vertical="center" wrapText="1"/>
    </xf>
    <xf numFmtId="0" fontId="14" fillId="0" borderId="11" xfId="0" applyFont="1" applyFill="1" applyBorder="1" applyAlignment="1">
      <alignment vertical="center"/>
    </xf>
    <xf numFmtId="177" fontId="14" fillId="0" borderId="38" xfId="0" applyNumberFormat="1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vertical="center"/>
    </xf>
    <xf numFmtId="177" fontId="9" fillId="0" borderId="48" xfId="0" applyNumberFormat="1" applyFont="1" applyFill="1" applyBorder="1" applyAlignment="1">
      <alignment horizontal="right" vertical="center"/>
    </xf>
    <xf numFmtId="0" fontId="25" fillId="0" borderId="157" xfId="0" applyFont="1" applyFill="1" applyBorder="1" applyAlignment="1">
      <alignment vertical="center"/>
    </xf>
    <xf numFmtId="177" fontId="22" fillId="0" borderId="157" xfId="0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vertical="center" wrapText="1"/>
    </xf>
    <xf numFmtId="177" fontId="22" fillId="0" borderId="21" xfId="0" applyNumberFormat="1" applyFont="1" applyFill="1" applyBorder="1" applyAlignment="1">
      <alignment horizontal="center" vertical="center"/>
    </xf>
    <xf numFmtId="0" fontId="21" fillId="0" borderId="158" xfId="0" applyFont="1" applyFill="1" applyBorder="1" applyAlignment="1">
      <alignment vertical="center"/>
    </xf>
    <xf numFmtId="177" fontId="22" fillId="0" borderId="158" xfId="0" applyNumberFormat="1" applyFont="1" applyFill="1" applyBorder="1" applyAlignment="1">
      <alignment horizontal="center" vertical="center"/>
    </xf>
    <xf numFmtId="177" fontId="19" fillId="0" borderId="21" xfId="0" applyNumberFormat="1" applyFont="1" applyFill="1" applyBorder="1" applyAlignment="1">
      <alignment horizontal="center" vertical="center"/>
    </xf>
    <xf numFmtId="3" fontId="8" fillId="0" borderId="48" xfId="0" applyNumberFormat="1" applyFont="1" applyFill="1" applyBorder="1" applyAlignment="1">
      <alignment vertical="center" wrapText="1"/>
    </xf>
    <xf numFmtId="177" fontId="19" fillId="0" borderId="158" xfId="0" applyNumberFormat="1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vertical="center"/>
    </xf>
    <xf numFmtId="177" fontId="25" fillId="0" borderId="48" xfId="0" applyNumberFormat="1" applyFont="1" applyFill="1" applyBorder="1" applyAlignment="1">
      <alignment horizontal="center" vertical="center"/>
    </xf>
    <xf numFmtId="177" fontId="22" fillId="0" borderId="34" xfId="0" applyNumberFormat="1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vertical="center"/>
    </xf>
    <xf numFmtId="177" fontId="21" fillId="0" borderId="48" xfId="0" applyNumberFormat="1" applyFont="1" applyFill="1" applyBorder="1" applyAlignment="1">
      <alignment horizontal="right" vertical="center"/>
    </xf>
    <xf numFmtId="0" fontId="21" fillId="0" borderId="35" xfId="0" applyFont="1" applyFill="1" applyBorder="1" applyAlignment="1">
      <alignment vertical="center"/>
    </xf>
    <xf numFmtId="177" fontId="21" fillId="0" borderId="35" xfId="0" applyNumberFormat="1" applyFont="1" applyFill="1" applyBorder="1" applyAlignment="1">
      <alignment horizontal="right" vertical="center"/>
    </xf>
    <xf numFmtId="177" fontId="25" fillId="0" borderId="12" xfId="0" applyNumberFormat="1" applyFont="1" applyFill="1" applyBorder="1" applyAlignment="1">
      <alignment horizontal="center" vertical="center"/>
    </xf>
    <xf numFmtId="177" fontId="25" fillId="0" borderId="35" xfId="0" applyNumberFormat="1" applyFont="1" applyFill="1" applyBorder="1" applyAlignment="1">
      <alignment horizontal="center" vertical="center"/>
    </xf>
    <xf numFmtId="0" fontId="8" fillId="0" borderId="158" xfId="0" applyFont="1" applyFill="1" applyBorder="1" applyAlignment="1">
      <alignment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vertical="center"/>
    </xf>
    <xf numFmtId="3" fontId="25" fillId="0" borderId="13" xfId="0" applyNumberFormat="1" applyFont="1" applyFill="1" applyBorder="1" applyAlignment="1">
      <alignment vertical="center" wrapText="1"/>
    </xf>
    <xf numFmtId="0" fontId="25" fillId="0" borderId="34" xfId="0" applyFont="1" applyFill="1" applyBorder="1" applyAlignment="1">
      <alignment vertical="center" wrapText="1"/>
    </xf>
    <xf numFmtId="177" fontId="21" fillId="0" borderId="158" xfId="0" applyNumberFormat="1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0" fontId="10" fillId="0" borderId="40" xfId="0" applyFont="1" applyBorder="1" applyAlignment="1">
      <alignment horizontal="right" vertical="center" wrapText="1"/>
    </xf>
    <xf numFmtId="0" fontId="22" fillId="0" borderId="259" xfId="0" applyFont="1" applyBorder="1" applyAlignment="1">
      <alignment vertical="center"/>
    </xf>
    <xf numFmtId="0" fontId="22" fillId="0" borderId="260" xfId="0" applyFont="1" applyBorder="1" applyAlignment="1">
      <alignment vertical="center"/>
    </xf>
    <xf numFmtId="0" fontId="16" fillId="0" borderId="260" xfId="0" applyFont="1" applyBorder="1" applyAlignment="1">
      <alignment vertical="center"/>
    </xf>
    <xf numFmtId="177" fontId="16" fillId="0" borderId="261" xfId="0" applyNumberFormat="1" applyFont="1" applyBorder="1" applyAlignment="1">
      <alignment vertical="center"/>
    </xf>
    <xf numFmtId="177" fontId="16" fillId="0" borderId="262" xfId="0" applyNumberFormat="1" applyFont="1" applyBorder="1" applyAlignment="1">
      <alignment vertical="center"/>
    </xf>
    <xf numFmtId="177" fontId="16" fillId="0" borderId="262" xfId="0" applyNumberFormat="1" applyFont="1" applyFill="1" applyBorder="1" applyAlignment="1">
      <alignment vertical="center"/>
    </xf>
    <xf numFmtId="177" fontId="22" fillId="0" borderId="263" xfId="0" applyNumberFormat="1" applyFont="1" applyBorder="1" applyAlignment="1">
      <alignment vertical="center"/>
    </xf>
    <xf numFmtId="177" fontId="16" fillId="0" borderId="263" xfId="0" applyNumberFormat="1" applyFont="1" applyBorder="1" applyAlignment="1">
      <alignment vertical="center"/>
    </xf>
    <xf numFmtId="177" fontId="22" fillId="0" borderId="264" xfId="0" applyNumberFormat="1" applyFont="1" applyBorder="1" applyAlignment="1">
      <alignment vertical="center"/>
    </xf>
    <xf numFmtId="177" fontId="16" fillId="0" borderId="264" xfId="0" applyNumberFormat="1" applyFont="1" applyBorder="1" applyAlignment="1">
      <alignment vertical="center"/>
    </xf>
    <xf numFmtId="177" fontId="22" fillId="0" borderId="264" xfId="0" applyNumberFormat="1" applyFont="1" applyFill="1" applyBorder="1" applyAlignment="1">
      <alignment vertical="center"/>
    </xf>
    <xf numFmtId="177" fontId="16" fillId="0" borderId="264" xfId="0" applyNumberFormat="1" applyFont="1" applyFill="1" applyBorder="1" applyAlignment="1">
      <alignment vertical="center"/>
    </xf>
    <xf numFmtId="0" fontId="22" fillId="0" borderId="265" xfId="0" applyFont="1" applyBorder="1" applyAlignment="1">
      <alignment vertical="center"/>
    </xf>
    <xf numFmtId="177" fontId="22" fillId="0" borderId="266" xfId="0" applyNumberFormat="1" applyFont="1" applyFill="1" applyBorder="1" applyAlignment="1">
      <alignment vertical="center"/>
    </xf>
    <xf numFmtId="177" fontId="16" fillId="0" borderId="266" xfId="0" applyNumberFormat="1" applyFont="1" applyBorder="1" applyAlignment="1">
      <alignment vertical="center"/>
    </xf>
    <xf numFmtId="177" fontId="16" fillId="0" borderId="266" xfId="0" applyNumberFormat="1" applyFont="1" applyFill="1" applyBorder="1" applyAlignment="1">
      <alignment vertical="center"/>
    </xf>
    <xf numFmtId="177" fontId="16" fillId="0" borderId="267" xfId="0" applyNumberFormat="1" applyFont="1" applyFill="1" applyBorder="1" applyAlignment="1">
      <alignment vertical="center"/>
    </xf>
    <xf numFmtId="0" fontId="16" fillId="0" borderId="268" xfId="0" applyFont="1" applyBorder="1" applyAlignment="1">
      <alignment vertical="center"/>
    </xf>
    <xf numFmtId="177" fontId="16" fillId="0" borderId="269" xfId="0" applyNumberFormat="1" applyFont="1" applyBorder="1" applyAlignment="1">
      <alignment vertical="center"/>
    </xf>
    <xf numFmtId="177" fontId="22" fillId="0" borderId="269" xfId="0" applyNumberFormat="1" applyFont="1" applyBorder="1" applyAlignment="1">
      <alignment vertical="center"/>
    </xf>
    <xf numFmtId="177" fontId="16" fillId="0" borderId="270" xfId="0" applyNumberFormat="1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177" fontId="13" fillId="0" borderId="271" xfId="0" applyNumberFormat="1" applyFont="1" applyFill="1" applyBorder="1" applyAlignment="1">
      <alignment vertical="center"/>
    </xf>
    <xf numFmtId="0" fontId="16" fillId="0" borderId="265" xfId="0" applyFont="1" applyBorder="1" applyAlignment="1">
      <alignment vertical="center"/>
    </xf>
    <xf numFmtId="177" fontId="22" fillId="0" borderId="266" xfId="0" applyNumberFormat="1" applyFont="1" applyBorder="1" applyAlignment="1">
      <alignment vertical="center"/>
    </xf>
    <xf numFmtId="177" fontId="16" fillId="0" borderId="267" xfId="0" applyNumberFormat="1" applyFont="1" applyBorder="1" applyAlignment="1">
      <alignment vertical="center"/>
    </xf>
    <xf numFmtId="177" fontId="13" fillId="0" borderId="271" xfId="0" applyNumberFormat="1" applyFont="1" applyBorder="1" applyAlignment="1">
      <alignment vertical="center"/>
    </xf>
    <xf numFmtId="0" fontId="24" fillId="0" borderId="40" xfId="0" applyFont="1" applyBorder="1" applyAlignment="1">
      <alignment horizontal="right" vertical="center" wrapText="1"/>
    </xf>
    <xf numFmtId="49" fontId="37" fillId="37" borderId="12" xfId="0" applyNumberFormat="1" applyFont="1" applyFill="1" applyBorder="1" applyAlignment="1">
      <alignment horizontal="center" vertical="center"/>
    </xf>
    <xf numFmtId="0" fontId="37" fillId="37" borderId="12" xfId="0" applyFont="1" applyFill="1" applyBorder="1" applyAlignment="1">
      <alignment horizontal="center" vertical="center"/>
    </xf>
    <xf numFmtId="0" fontId="37" fillId="37" borderId="12" xfId="0" applyFont="1" applyFill="1" applyBorder="1" applyAlignment="1">
      <alignment horizontal="left" vertical="center" wrapText="1"/>
    </xf>
    <xf numFmtId="177" fontId="35" fillId="37" borderId="12" xfId="0" applyNumberFormat="1" applyFont="1" applyFill="1" applyBorder="1" applyAlignment="1">
      <alignment horizontal="right" vertical="center"/>
    </xf>
    <xf numFmtId="177" fontId="14" fillId="34" borderId="77" xfId="0" applyNumberFormat="1" applyFont="1" applyFill="1" applyBorder="1" applyAlignment="1" applyProtection="1">
      <alignment horizontal="right" vertical="center"/>
      <protection locked="0"/>
    </xf>
    <xf numFmtId="177" fontId="11" fillId="34" borderId="10" xfId="0" applyNumberFormat="1" applyFont="1" applyFill="1" applyBorder="1" applyAlignment="1" applyProtection="1">
      <alignment horizontal="right" vertical="center"/>
      <protection locked="0"/>
    </xf>
    <xf numFmtId="177" fontId="14" fillId="34" borderId="10" xfId="0" applyNumberFormat="1" applyFont="1" applyFill="1" applyBorder="1" applyAlignment="1" applyProtection="1">
      <alignment horizontal="right" vertical="center"/>
      <protection locked="0"/>
    </xf>
    <xf numFmtId="177" fontId="14" fillId="34" borderId="10" xfId="0" applyNumberFormat="1" applyFont="1" applyFill="1" applyBorder="1" applyAlignment="1" applyProtection="1">
      <alignment horizontal="right" vertical="center"/>
      <protection locked="0"/>
    </xf>
    <xf numFmtId="177" fontId="14" fillId="34" borderId="11" xfId="0" applyNumberFormat="1" applyFont="1" applyFill="1" applyBorder="1" applyAlignment="1" applyProtection="1">
      <alignment horizontal="right" vertical="center"/>
      <protection locked="0"/>
    </xf>
    <xf numFmtId="177" fontId="14" fillId="34" borderId="10" xfId="37" applyNumberFormat="1" applyFont="1" applyFill="1" applyBorder="1" applyAlignment="1" applyProtection="1">
      <alignment horizontal="right" vertical="center"/>
      <protection locked="0"/>
    </xf>
    <xf numFmtId="177" fontId="11" fillId="34" borderId="10" xfId="37" applyNumberFormat="1" applyFont="1" applyFill="1" applyBorder="1" applyAlignment="1" applyProtection="1">
      <alignment horizontal="right" vertical="center"/>
      <protection locked="0"/>
    </xf>
    <xf numFmtId="177" fontId="11" fillId="34" borderId="24" xfId="37" applyNumberFormat="1" applyFont="1" applyFill="1" applyBorder="1" applyAlignment="1" applyProtection="1">
      <alignment horizontal="right" vertical="center"/>
      <protection locked="0"/>
    </xf>
    <xf numFmtId="177" fontId="14" fillId="34" borderId="24" xfId="37" applyNumberFormat="1" applyFont="1" applyFill="1" applyBorder="1" applyAlignment="1" applyProtection="1">
      <alignment horizontal="right" vertical="center"/>
      <protection locked="0"/>
    </xf>
    <xf numFmtId="177" fontId="14" fillId="34" borderId="24" xfId="37" applyNumberFormat="1" applyFont="1" applyFill="1" applyBorder="1" applyAlignment="1" applyProtection="1">
      <alignment horizontal="right" vertical="center"/>
      <protection locked="0"/>
    </xf>
    <xf numFmtId="49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3" fillId="34" borderId="0" xfId="0" applyFont="1" applyFill="1" applyBorder="1" applyAlignment="1" applyProtection="1">
      <alignment horizontal="center" vertical="center"/>
      <protection/>
    </xf>
    <xf numFmtId="177" fontId="14" fillId="34" borderId="40" xfId="0" applyNumberFormat="1" applyFont="1" applyFill="1" applyBorder="1" applyAlignment="1" applyProtection="1">
      <alignment horizontal="right" vertical="center" wrapText="1"/>
      <protection locked="0"/>
    </xf>
    <xf numFmtId="177" fontId="14" fillId="34" borderId="56" xfId="0" applyNumberFormat="1" applyFont="1" applyFill="1" applyBorder="1" applyAlignment="1" applyProtection="1">
      <alignment horizontal="right" vertical="center" wrapText="1"/>
      <protection locked="0"/>
    </xf>
    <xf numFmtId="49" fontId="11" fillId="0" borderId="10" xfId="0" applyNumberFormat="1" applyFont="1" applyFill="1" applyBorder="1" applyAlignment="1" applyProtection="1">
      <alignment horizontal="center" vertical="center" wrapText="1"/>
      <protection/>
    </xf>
    <xf numFmtId="177" fontId="25" fillId="0" borderId="241" xfId="0" applyNumberFormat="1" applyFont="1" applyFill="1" applyBorder="1" applyAlignment="1">
      <alignment vertical="center"/>
    </xf>
    <xf numFmtId="177" fontId="19" fillId="0" borderId="40" xfId="0" applyNumberFormat="1" applyFont="1" applyFill="1" applyBorder="1" applyAlignment="1">
      <alignment horizontal="center" vertical="center"/>
    </xf>
    <xf numFmtId="0" fontId="25" fillId="0" borderId="55" xfId="0" applyFont="1" applyFill="1" applyBorder="1" applyAlignment="1" applyProtection="1">
      <alignment horizontal="left" vertical="center" wrapText="1"/>
      <protection locked="0"/>
    </xf>
    <xf numFmtId="177" fontId="19" fillId="0" borderId="55" xfId="0" applyNumberFormat="1" applyFont="1" applyFill="1" applyBorder="1" applyAlignment="1">
      <alignment horizontal="center" vertical="center"/>
    </xf>
    <xf numFmtId="0" fontId="25" fillId="0" borderId="40" xfId="0" applyFont="1" applyFill="1" applyBorder="1" applyAlignment="1" applyProtection="1">
      <alignment horizontal="left" vertical="center" wrapText="1"/>
      <protection locked="0"/>
    </xf>
    <xf numFmtId="177" fontId="25" fillId="0" borderId="40" xfId="0" applyNumberFormat="1" applyFont="1" applyFill="1" applyBorder="1" applyAlignment="1">
      <alignment vertical="center"/>
    </xf>
    <xf numFmtId="0" fontId="25" fillId="0" borderId="40" xfId="0" applyFont="1" applyBorder="1" applyAlignment="1">
      <alignment horizontal="right" vertical="center" wrapText="1"/>
    </xf>
    <xf numFmtId="0" fontId="11" fillId="34" borderId="16" xfId="37" applyFont="1" applyFill="1" applyBorder="1" applyAlignment="1" applyProtection="1">
      <alignment horizontal="left" vertical="center"/>
      <protection locked="0"/>
    </xf>
    <xf numFmtId="177" fontId="11" fillId="34" borderId="15" xfId="37" applyNumberFormat="1" applyFont="1" applyFill="1" applyBorder="1" applyAlignment="1" applyProtection="1">
      <alignment horizontal="right" vertical="center"/>
      <protection locked="0"/>
    </xf>
    <xf numFmtId="177" fontId="11" fillId="34" borderId="12" xfId="37" applyNumberFormat="1" applyFont="1" applyFill="1" applyBorder="1" applyAlignment="1" applyProtection="1">
      <alignment horizontal="right" vertical="center"/>
      <protection locked="0"/>
    </xf>
    <xf numFmtId="177" fontId="11" fillId="34" borderId="16" xfId="0" applyNumberFormat="1" applyFont="1" applyFill="1" applyBorder="1" applyAlignment="1" applyProtection="1">
      <alignment horizontal="right" vertical="center" wrapText="1"/>
      <protection/>
    </xf>
    <xf numFmtId="177" fontId="11" fillId="0" borderId="12" xfId="37" applyNumberFormat="1" applyFont="1" applyFill="1" applyBorder="1" applyAlignment="1" applyProtection="1">
      <alignment horizontal="right" vertical="center"/>
      <protection locked="0"/>
    </xf>
    <xf numFmtId="0" fontId="11" fillId="34" borderId="39" xfId="0" applyFont="1" applyFill="1" applyBorder="1" applyAlignment="1" applyProtection="1">
      <alignment horizontal="left"/>
      <protection locked="0"/>
    </xf>
    <xf numFmtId="177" fontId="9" fillId="34" borderId="25" xfId="0" applyNumberFormat="1" applyFont="1" applyFill="1" applyBorder="1" applyAlignment="1" applyProtection="1">
      <alignment horizontal="right" vertical="center" wrapText="1"/>
      <protection locked="0"/>
    </xf>
    <xf numFmtId="0" fontId="9" fillId="34" borderId="12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34" borderId="12" xfId="0" applyFont="1" applyFill="1" applyBorder="1" applyAlignment="1" applyProtection="1">
      <alignment horizontal="center" vertical="center"/>
      <protection/>
    </xf>
    <xf numFmtId="0" fontId="9" fillId="34" borderId="12" xfId="0" applyFont="1" applyFill="1" applyBorder="1" applyAlignment="1" applyProtection="1">
      <alignment vertical="center" wrapText="1"/>
      <protection/>
    </xf>
    <xf numFmtId="0" fontId="8" fillId="0" borderId="72" xfId="0" applyFont="1" applyBorder="1" applyAlignment="1">
      <alignment horizontal="center" vertical="center" wrapText="1" shrinkToFit="1"/>
    </xf>
    <xf numFmtId="49" fontId="25" fillId="0" borderId="272" xfId="49" applyNumberFormat="1" applyFont="1" applyBorder="1" applyAlignment="1">
      <alignment horizontal="center" vertical="center"/>
      <protection/>
    </xf>
    <xf numFmtId="49" fontId="25" fillId="0" borderId="273" xfId="49" applyNumberFormat="1" applyFont="1" applyBorder="1" applyAlignment="1">
      <alignment vertical="center"/>
      <protection/>
    </xf>
    <xf numFmtId="177" fontId="25" fillId="0" borderId="274" xfId="35" applyNumberFormat="1" applyFont="1" applyFill="1" applyBorder="1" applyAlignment="1">
      <alignment horizontal="right" vertical="center"/>
    </xf>
    <xf numFmtId="177" fontId="25" fillId="0" borderId="275" xfId="35" applyNumberFormat="1" applyFont="1" applyFill="1" applyBorder="1" applyAlignment="1">
      <alignment horizontal="right" vertical="center"/>
    </xf>
    <xf numFmtId="177" fontId="25" fillId="0" borderId="276" xfId="35" applyNumberFormat="1" applyFont="1" applyBorder="1" applyAlignment="1">
      <alignment horizontal="right" vertical="center"/>
    </xf>
    <xf numFmtId="177" fontId="8" fillId="0" borderId="277" xfId="34" applyNumberFormat="1" applyFont="1" applyBorder="1" applyAlignment="1">
      <alignment horizontal="right" vertical="center"/>
    </xf>
    <xf numFmtId="177" fontId="25" fillId="0" borderId="278" xfId="0" applyNumberFormat="1" applyFont="1" applyBorder="1" applyAlignment="1">
      <alignment horizontal="right" vertical="center"/>
    </xf>
    <xf numFmtId="177" fontId="25" fillId="0" borderId="279" xfId="0" applyNumberFormat="1" applyFont="1" applyBorder="1" applyAlignment="1">
      <alignment horizontal="right" vertical="center"/>
    </xf>
    <xf numFmtId="177" fontId="25" fillId="0" borderId="280" xfId="0" applyNumberFormat="1" applyFont="1" applyBorder="1" applyAlignment="1">
      <alignment horizontal="right" vertical="center"/>
    </xf>
    <xf numFmtId="177" fontId="25" fillId="0" borderId="277" xfId="34" applyNumberFormat="1" applyFont="1" applyBorder="1" applyAlignment="1">
      <alignment horizontal="right" vertical="center"/>
    </xf>
    <xf numFmtId="177" fontId="0" fillId="0" borderId="0" xfId="0" applyNumberFormat="1" applyFill="1" applyAlignment="1">
      <alignment/>
    </xf>
    <xf numFmtId="177" fontId="9" fillId="37" borderId="46" xfId="0" applyNumberFormat="1" applyFont="1" applyFill="1" applyBorder="1" applyAlignment="1" applyProtection="1">
      <alignment horizontal="right" vertical="center" wrapText="1"/>
      <protection locked="0"/>
    </xf>
    <xf numFmtId="177" fontId="9" fillId="37" borderId="38" xfId="0" applyNumberFormat="1" applyFont="1" applyFill="1" applyBorder="1" applyAlignment="1" applyProtection="1">
      <alignment horizontal="right" vertical="center" wrapText="1"/>
      <protection locked="0"/>
    </xf>
    <xf numFmtId="177" fontId="19" fillId="0" borderId="13" xfId="0" applyNumberFormat="1" applyFont="1" applyFill="1" applyBorder="1" applyAlignment="1">
      <alignment horizontal="center" vertical="center"/>
    </xf>
    <xf numFmtId="177" fontId="8" fillId="0" borderId="158" xfId="0" applyNumberFormat="1" applyFont="1" applyFill="1" applyBorder="1" applyAlignment="1">
      <alignment horizontal="right" vertical="center"/>
    </xf>
    <xf numFmtId="177" fontId="25" fillId="0" borderId="22" xfId="0" applyNumberFormat="1" applyFont="1" applyFill="1" applyBorder="1" applyAlignment="1">
      <alignment vertical="center"/>
    </xf>
    <xf numFmtId="0" fontId="25" fillId="0" borderId="13" xfId="0" applyFont="1" applyFill="1" applyBorder="1" applyAlignment="1" applyProtection="1">
      <alignment horizontal="left" vertical="center" wrapText="1"/>
      <protection locked="0"/>
    </xf>
    <xf numFmtId="177" fontId="8" fillId="0" borderId="159" xfId="0" applyNumberFormat="1" applyFont="1" applyFill="1" applyBorder="1" applyAlignment="1">
      <alignment vertical="center"/>
    </xf>
    <xf numFmtId="177" fontId="8" fillId="0" borderId="158" xfId="0" applyNumberFormat="1" applyFont="1" applyFill="1" applyBorder="1" applyAlignment="1">
      <alignment vertical="center"/>
    </xf>
    <xf numFmtId="177" fontId="25" fillId="0" borderId="21" xfId="0" applyNumberFormat="1" applyFont="1" applyFill="1" applyBorder="1" applyAlignment="1">
      <alignment horizontal="right" vertical="center"/>
    </xf>
    <xf numFmtId="177" fontId="25" fillId="0" borderId="21" xfId="0" applyNumberFormat="1" applyFont="1" applyFill="1" applyBorder="1" applyAlignment="1">
      <alignment horizontal="center" vertical="center"/>
    </xf>
    <xf numFmtId="177" fontId="25" fillId="0" borderId="222" xfId="49" applyNumberFormat="1" applyFont="1" applyBorder="1" applyAlignment="1">
      <alignment horizontal="right" vertical="center"/>
      <protection/>
    </xf>
    <xf numFmtId="49" fontId="37" fillId="0" borderId="13" xfId="0" applyNumberFormat="1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3" xfId="0" applyFont="1" applyBorder="1" applyAlignment="1">
      <alignment horizontal="left" vertical="center"/>
    </xf>
    <xf numFmtId="177" fontId="35" fillId="0" borderId="13" xfId="0" applyNumberFormat="1" applyFont="1" applyBorder="1" applyAlignment="1">
      <alignment horizontal="right" vertical="center"/>
    </xf>
    <xf numFmtId="0" fontId="25" fillId="0" borderId="34" xfId="0" applyFont="1" applyBorder="1" applyAlignment="1">
      <alignment horizontal="justify" vertical="center"/>
    </xf>
    <xf numFmtId="0" fontId="8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0" fontId="0" fillId="0" borderId="56" xfId="0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0" fillId="0" borderId="63" xfId="0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281" xfId="0" applyFont="1" applyFill="1" applyBorder="1" applyAlignment="1">
      <alignment vertical="center"/>
    </xf>
    <xf numFmtId="0" fontId="0" fillId="0" borderId="106" xfId="0" applyFill="1" applyBorder="1" applyAlignment="1">
      <alignment vertical="center"/>
    </xf>
    <xf numFmtId="0" fontId="8" fillId="0" borderId="113" xfId="0" applyFont="1" applyFill="1" applyBorder="1" applyAlignment="1">
      <alignment horizontal="center" vertical="center" textRotation="90" wrapText="1"/>
    </xf>
    <xf numFmtId="0" fontId="8" fillId="0" borderId="111" xfId="0" applyFont="1" applyFill="1" applyBorder="1" applyAlignment="1">
      <alignment horizontal="center" vertical="center" textRotation="90"/>
    </xf>
    <xf numFmtId="0" fontId="8" fillId="0" borderId="241" xfId="0" applyFont="1" applyFill="1" applyBorder="1" applyAlignment="1">
      <alignment horizontal="center" vertical="center" textRotation="90"/>
    </xf>
    <xf numFmtId="0" fontId="8" fillId="0" borderId="13" xfId="0" applyFont="1" applyFill="1" applyBorder="1" applyAlignment="1">
      <alignment horizontal="center" vertical="center" textRotation="90" wrapText="1"/>
    </xf>
    <xf numFmtId="0" fontId="8" fillId="0" borderId="35" xfId="0" applyFont="1" applyFill="1" applyBorder="1" applyAlignment="1">
      <alignment horizontal="center" vertical="center" textRotation="90"/>
    </xf>
    <xf numFmtId="0" fontId="8" fillId="0" borderId="282" xfId="0" applyFont="1" applyFill="1" applyBorder="1" applyAlignment="1">
      <alignment vertical="center"/>
    </xf>
    <xf numFmtId="0" fontId="0" fillId="0" borderId="283" xfId="0" applyFill="1" applyBorder="1" applyAlignment="1">
      <alignment vertical="center"/>
    </xf>
    <xf numFmtId="0" fontId="25" fillId="0" borderId="55" xfId="0" applyFont="1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25" fillId="0" borderId="63" xfId="0" applyFont="1" applyBorder="1" applyAlignment="1">
      <alignment vertical="center"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/>
    </xf>
    <xf numFmtId="0" fontId="8" fillId="0" borderId="77" xfId="0" applyFont="1" applyFill="1" applyBorder="1" applyAlignment="1">
      <alignment vertical="center"/>
    </xf>
    <xf numFmtId="0" fontId="0" fillId="0" borderId="284" xfId="0" applyBorder="1" applyAlignment="1">
      <alignment vertical="center"/>
    </xf>
    <xf numFmtId="0" fontId="8" fillId="0" borderId="13" xfId="0" applyFont="1" applyBorder="1" applyAlignment="1">
      <alignment horizontal="center" vertical="center" textRotation="90" wrapText="1"/>
    </xf>
    <xf numFmtId="0" fontId="8" fillId="0" borderId="35" xfId="0" applyFont="1" applyBorder="1" applyAlignment="1">
      <alignment horizontal="center" vertical="center" textRotation="90"/>
    </xf>
    <xf numFmtId="0" fontId="8" fillId="0" borderId="34" xfId="0" applyFont="1" applyBorder="1" applyAlignment="1">
      <alignment horizontal="center" vertical="center" textRotation="90"/>
    </xf>
    <xf numFmtId="0" fontId="38" fillId="36" borderId="0" xfId="0" applyNumberFormat="1" applyFont="1" applyFill="1" applyBorder="1" applyAlignment="1">
      <alignment horizontal="center" vertical="center"/>
    </xf>
    <xf numFmtId="0" fontId="44" fillId="0" borderId="0" xfId="0" applyNumberFormat="1" applyFont="1" applyBorder="1" applyAlignment="1">
      <alignment horizontal="center" vertical="center" wrapText="1"/>
    </xf>
    <xf numFmtId="0" fontId="44" fillId="0" borderId="0" xfId="0" applyNumberFormat="1" applyFont="1" applyBorder="1" applyAlignment="1">
      <alignment horizontal="center" vertical="center"/>
    </xf>
    <xf numFmtId="0" fontId="10" fillId="0" borderId="20" xfId="0" applyNumberFormat="1" applyFont="1" applyBorder="1" applyAlignment="1">
      <alignment vertical="center" wrapText="1"/>
    </xf>
    <xf numFmtId="0" fontId="0" fillId="0" borderId="25" xfId="0" applyBorder="1" applyAlignment="1">
      <alignment vertical="center"/>
    </xf>
    <xf numFmtId="0" fontId="35" fillId="0" borderId="285" xfId="0" applyNumberFormat="1" applyFont="1" applyBorder="1" applyAlignment="1">
      <alignment vertical="center"/>
    </xf>
    <xf numFmtId="0" fontId="0" fillId="0" borderId="286" xfId="0" applyBorder="1" applyAlignment="1">
      <alignment vertical="center"/>
    </xf>
    <xf numFmtId="0" fontId="0" fillId="0" borderId="287" xfId="0" applyBorder="1" applyAlignment="1">
      <alignment vertical="center"/>
    </xf>
    <xf numFmtId="49" fontId="8" fillId="0" borderId="13" xfId="0" applyNumberFormat="1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9" fontId="8" fillId="0" borderId="35" xfId="0" applyNumberFormat="1" applyFont="1" applyBorder="1" applyAlignment="1">
      <alignment horizontal="center" vertical="center" wrapText="1"/>
    </xf>
    <xf numFmtId="49" fontId="8" fillId="0" borderId="43" xfId="0" applyNumberFormat="1" applyFont="1" applyBorder="1" applyAlignment="1">
      <alignment horizontal="center" vertical="center" wrapText="1"/>
    </xf>
    <xf numFmtId="49" fontId="8" fillId="0" borderId="34" xfId="0" applyNumberFormat="1" applyFont="1" applyBorder="1" applyAlignment="1">
      <alignment horizontal="center" vertical="center"/>
    </xf>
    <xf numFmtId="49" fontId="8" fillId="0" borderId="35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left" vertical="center"/>
    </xf>
    <xf numFmtId="0" fontId="8" fillId="0" borderId="56" xfId="0" applyFont="1" applyBorder="1" applyAlignment="1">
      <alignment horizontal="left" vertical="center"/>
    </xf>
    <xf numFmtId="49" fontId="8" fillId="0" borderId="40" xfId="0" applyNumberFormat="1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0" fontId="9" fillId="0" borderId="56" xfId="0" applyFont="1" applyBorder="1" applyAlignment="1">
      <alignment horizontal="left" vertical="center"/>
    </xf>
    <xf numFmtId="0" fontId="41" fillId="0" borderId="40" xfId="0" applyFont="1" applyFill="1" applyBorder="1" applyAlignment="1" applyProtection="1">
      <alignment horizontal="center" vertical="center" wrapText="1"/>
      <protection locked="0"/>
    </xf>
    <xf numFmtId="0" fontId="42" fillId="0" borderId="40" xfId="0" applyFont="1" applyBorder="1" applyAlignment="1">
      <alignment vertical="center"/>
    </xf>
    <xf numFmtId="0" fontId="8" fillId="0" borderId="12" xfId="0" applyFont="1" applyFill="1" applyBorder="1" applyAlignment="1" applyProtection="1">
      <alignment horizontal="center" vertical="center"/>
      <protection/>
    </xf>
    <xf numFmtId="0" fontId="25" fillId="0" borderId="10" xfId="0" applyFont="1" applyBorder="1" applyAlignment="1">
      <alignment horizontal="center" vertical="center"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10" fillId="0" borderId="12" xfId="49" applyFont="1" applyBorder="1" applyAlignment="1">
      <alignment horizontal="center" vertical="center"/>
      <protection/>
    </xf>
    <xf numFmtId="0" fontId="25" fillId="0" borderId="10" xfId="49" applyFont="1" applyBorder="1" applyAlignment="1">
      <alignment horizontal="center" vertical="center"/>
      <protection/>
    </xf>
    <xf numFmtId="0" fontId="25" fillId="0" borderId="56" xfId="49" applyFont="1" applyBorder="1" applyAlignment="1">
      <alignment horizontal="center" vertical="center"/>
      <protection/>
    </xf>
    <xf numFmtId="0" fontId="25" fillId="0" borderId="14" xfId="49" applyFont="1" applyBorder="1" applyAlignment="1">
      <alignment horizontal="center" vertical="center"/>
      <protection/>
    </xf>
    <xf numFmtId="0" fontId="10" fillId="0" borderId="12" xfId="0" applyFont="1" applyBorder="1" applyAlignment="1">
      <alignment horizontal="center" vertical="center"/>
    </xf>
    <xf numFmtId="0" fontId="9" fillId="0" borderId="10" xfId="49" applyFont="1" applyFill="1" applyBorder="1" applyAlignment="1" applyProtection="1">
      <alignment horizontal="center" vertical="center" wrapText="1"/>
      <protection/>
    </xf>
    <xf numFmtId="0" fontId="46" fillId="0" borderId="56" xfId="0" applyFont="1" applyBorder="1" applyAlignment="1">
      <alignment horizontal="center" vertical="center" wrapText="1"/>
    </xf>
    <xf numFmtId="49" fontId="21" fillId="0" borderId="20" xfId="0" applyNumberFormat="1" applyFont="1" applyFill="1" applyBorder="1" applyAlignment="1">
      <alignment horizontal="center" vertical="center"/>
    </xf>
    <xf numFmtId="49" fontId="21" fillId="0" borderId="63" xfId="0" applyNumberFormat="1" applyFont="1" applyFill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49" fontId="8" fillId="0" borderId="35" xfId="0" applyNumberFormat="1" applyFont="1" applyFill="1" applyBorder="1" applyAlignment="1">
      <alignment horizontal="center" vertical="center" wrapText="1"/>
    </xf>
    <xf numFmtId="49" fontId="8" fillId="0" borderId="35" xfId="0" applyNumberFormat="1" applyFont="1" applyFill="1" applyBorder="1" applyAlignment="1">
      <alignment horizontal="center" vertical="center"/>
    </xf>
    <xf numFmtId="0" fontId="25" fillId="0" borderId="77" xfId="0" applyFont="1" applyBorder="1" applyAlignment="1">
      <alignment vertical="center"/>
    </xf>
    <xf numFmtId="0" fontId="25" fillId="0" borderId="284" xfId="0" applyFont="1" applyBorder="1" applyAlignment="1">
      <alignment vertical="center"/>
    </xf>
    <xf numFmtId="0" fontId="25" fillId="0" borderId="288" xfId="0" applyFont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38" fillId="0" borderId="289" xfId="0" applyFont="1" applyBorder="1" applyAlignment="1">
      <alignment horizontal="center" vertical="center"/>
    </xf>
    <xf numFmtId="0" fontId="38" fillId="0" borderId="290" xfId="0" applyFont="1" applyBorder="1" applyAlignment="1">
      <alignment horizontal="center" vertical="center"/>
    </xf>
    <xf numFmtId="0" fontId="38" fillId="0" borderId="291" xfId="0" applyFont="1" applyBorder="1" applyAlignment="1">
      <alignment horizontal="center" vertical="center"/>
    </xf>
    <xf numFmtId="0" fontId="17" fillId="0" borderId="292" xfId="0" applyFont="1" applyFill="1" applyBorder="1" applyAlignment="1">
      <alignment horizontal="center" vertical="center"/>
    </xf>
    <xf numFmtId="0" fontId="7" fillId="0" borderId="293" xfId="0" applyFont="1" applyFill="1" applyBorder="1" applyAlignment="1">
      <alignment horizontal="center" vertical="center"/>
    </xf>
    <xf numFmtId="0" fontId="7" fillId="0" borderId="29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32" fillId="0" borderId="5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5" fillId="0" borderId="289" xfId="0" applyFont="1" applyBorder="1" applyAlignment="1">
      <alignment vertical="center"/>
    </xf>
    <xf numFmtId="0" fontId="25" fillId="0" borderId="291" xfId="0" applyFont="1" applyBorder="1" applyAlignment="1">
      <alignment vertical="center"/>
    </xf>
    <xf numFmtId="0" fontId="13" fillId="0" borderId="13" xfId="0" applyNumberFormat="1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left" vertical="center" wrapText="1"/>
    </xf>
    <xf numFmtId="0" fontId="16" fillId="0" borderId="21" xfId="0" applyFont="1" applyBorder="1" applyAlignment="1">
      <alignment vertical="center"/>
    </xf>
    <xf numFmtId="0" fontId="27" fillId="0" borderId="40" xfId="0" applyFont="1" applyBorder="1" applyAlignment="1">
      <alignment horizontal="center" vertical="center" wrapText="1"/>
    </xf>
    <xf numFmtId="0" fontId="40" fillId="0" borderId="40" xfId="0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41" fillId="0" borderId="4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textRotation="90"/>
    </xf>
    <xf numFmtId="0" fontId="40" fillId="0" borderId="34" xfId="0" applyFont="1" applyBorder="1" applyAlignment="1">
      <alignment horizontal="center" vertical="center" textRotation="90"/>
    </xf>
    <xf numFmtId="0" fontId="27" fillId="0" borderId="10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 textRotation="90" shrinkToFit="1"/>
    </xf>
    <xf numFmtId="0" fontId="40" fillId="0" borderId="12" xfId="0" applyFont="1" applyBorder="1" applyAlignment="1">
      <alignment horizontal="center" vertical="center" textRotation="90" shrinkToFit="1"/>
    </xf>
    <xf numFmtId="0" fontId="31" fillId="0" borderId="12" xfId="0" applyFont="1" applyBorder="1" applyAlignment="1">
      <alignment horizontal="center" vertical="center" textRotation="90"/>
    </xf>
    <xf numFmtId="0" fontId="40" fillId="0" borderId="12" xfId="0" applyFont="1" applyBorder="1" applyAlignment="1">
      <alignment horizontal="center" vertical="center" textRotation="90"/>
    </xf>
    <xf numFmtId="0" fontId="13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6" fillId="0" borderId="56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13" fillId="0" borderId="295" xfId="0" applyFont="1" applyFill="1" applyBorder="1" applyAlignment="1">
      <alignment vertical="center"/>
    </xf>
    <xf numFmtId="0" fontId="6" fillId="0" borderId="296" xfId="0" applyFont="1" applyFill="1" applyBorder="1" applyAlignment="1">
      <alignment vertical="center"/>
    </xf>
    <xf numFmtId="0" fontId="41" fillId="0" borderId="40" xfId="0" applyFont="1" applyBorder="1" applyAlignment="1">
      <alignment horizontal="center" vertical="center" wrapText="1"/>
    </xf>
    <xf numFmtId="0" fontId="13" fillId="0" borderId="25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3" fillId="0" borderId="297" xfId="0" applyFont="1" applyBorder="1" applyAlignment="1">
      <alignment horizontal="center" vertical="center"/>
    </xf>
    <xf numFmtId="0" fontId="0" fillId="0" borderId="27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1" fillId="0" borderId="298" xfId="0" applyFont="1" applyBorder="1" applyAlignment="1">
      <alignment horizontal="center" vertical="center" textRotation="90" shrinkToFit="1"/>
    </xf>
    <xf numFmtId="0" fontId="6" fillId="0" borderId="298" xfId="0" applyFont="1" applyBorder="1" applyAlignment="1">
      <alignment horizontal="center" vertical="center" textRotation="90" shrinkToFit="1"/>
    </xf>
    <xf numFmtId="0" fontId="6" fillId="0" borderId="299" xfId="0" applyFont="1" applyBorder="1" applyAlignment="1">
      <alignment horizontal="center" vertical="center" textRotation="90" shrinkToFit="1"/>
    </xf>
    <xf numFmtId="0" fontId="21" fillId="0" borderId="300" xfId="0" applyFont="1" applyBorder="1" applyAlignment="1">
      <alignment horizontal="center" vertical="center" textRotation="90"/>
    </xf>
    <xf numFmtId="0" fontId="6" fillId="0" borderId="298" xfId="0" applyFont="1" applyBorder="1" applyAlignment="1">
      <alignment horizontal="center" vertical="center" textRotation="90"/>
    </xf>
    <xf numFmtId="0" fontId="6" fillId="0" borderId="299" xfId="0" applyFont="1" applyBorder="1" applyAlignment="1">
      <alignment horizontal="center" vertical="center" textRotation="90"/>
    </xf>
    <xf numFmtId="0" fontId="31" fillId="37" borderId="40" xfId="0" applyFont="1" applyFill="1" applyBorder="1" applyAlignment="1">
      <alignment horizontal="center" vertical="center"/>
    </xf>
    <xf numFmtId="0" fontId="0" fillId="37" borderId="40" xfId="0" applyFill="1" applyBorder="1" applyAlignment="1">
      <alignment horizontal="center" vertical="center"/>
    </xf>
    <xf numFmtId="0" fontId="0" fillId="37" borderId="40" xfId="0" applyFill="1" applyBorder="1" applyAlignment="1">
      <alignment vertical="center"/>
    </xf>
    <xf numFmtId="0" fontId="38" fillId="0" borderId="40" xfId="0" applyFont="1" applyBorder="1" applyAlignment="1">
      <alignment horizontal="center" vertical="center"/>
    </xf>
    <xf numFmtId="0" fontId="13" fillId="0" borderId="0" xfId="50" applyFont="1" applyFill="1" applyBorder="1" applyAlignment="1">
      <alignment horizontal="center" vertical="center"/>
      <protection/>
    </xf>
    <xf numFmtId="0" fontId="0" fillId="0" borderId="0" xfId="50" applyBorder="1" applyAlignment="1">
      <alignment vertical="center"/>
      <protection/>
    </xf>
    <xf numFmtId="0" fontId="0" fillId="0" borderId="0" xfId="50" applyAlignment="1">
      <alignment vertical="center"/>
      <protection/>
    </xf>
    <xf numFmtId="0" fontId="36" fillId="0" borderId="296" xfId="0" applyFont="1" applyBorder="1" applyAlignment="1">
      <alignment horizontal="center" vertical="center"/>
    </xf>
    <xf numFmtId="0" fontId="0" fillId="0" borderId="296" xfId="0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3" fillId="0" borderId="40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vertical="center"/>
    </xf>
    <xf numFmtId="0" fontId="0" fillId="0" borderId="40" xfId="0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3" fillId="0" borderId="4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49" fontId="1" fillId="34" borderId="0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0" xfId="0" applyFill="1" applyBorder="1" applyAlignment="1" applyProtection="1">
      <alignment vertical="center"/>
      <protection locked="0"/>
    </xf>
    <xf numFmtId="0" fontId="0" fillId="0" borderId="40" xfId="0" applyFill="1" applyBorder="1" applyAlignment="1" applyProtection="1">
      <alignment vertical="center"/>
      <protection/>
    </xf>
    <xf numFmtId="49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3" xfId="0" applyFont="1" applyFill="1" applyBorder="1" applyAlignment="1" applyProtection="1">
      <alignment vertical="center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wrapText="1"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13" xfId="0" applyFont="1" applyFill="1" applyBorder="1" applyAlignment="1" applyProtection="1">
      <alignment horizontal="center" vertical="center"/>
      <protection/>
    </xf>
    <xf numFmtId="0" fontId="27" fillId="0" borderId="40" xfId="0" applyFont="1" applyFill="1" applyBorder="1" applyAlignment="1" applyProtection="1">
      <alignment horizontal="left" vertical="center"/>
      <protection locked="0"/>
    </xf>
    <xf numFmtId="0" fontId="40" fillId="0" borderId="40" xfId="0" applyFont="1" applyFill="1" applyBorder="1" applyAlignment="1">
      <alignment vertical="center"/>
    </xf>
    <xf numFmtId="0" fontId="17" fillId="0" borderId="56" xfId="0" applyFont="1" applyFill="1" applyBorder="1" applyAlignment="1" applyProtection="1">
      <alignment horizontal="left" vertical="center"/>
      <protection/>
    </xf>
    <xf numFmtId="0" fontId="0" fillId="0" borderId="56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0" fontId="14" fillId="0" borderId="20" xfId="0" applyFont="1" applyFill="1" applyBorder="1" applyAlignment="1" applyProtection="1">
      <alignment vertical="center"/>
      <protection/>
    </xf>
    <xf numFmtId="0" fontId="0" fillId="0" borderId="108" xfId="0" applyFill="1" applyBorder="1" applyAlignment="1">
      <alignment vertical="center"/>
    </xf>
    <xf numFmtId="0" fontId="29" fillId="0" borderId="40" xfId="0" applyFont="1" applyFill="1" applyBorder="1" applyAlignment="1" applyProtection="1">
      <alignment horizontal="center" vertical="center"/>
      <protection/>
    </xf>
    <xf numFmtId="0" fontId="30" fillId="0" borderId="40" xfId="0" applyFont="1" applyFill="1" applyBorder="1" applyAlignment="1" applyProtection="1">
      <alignment horizontal="center" vertical="center"/>
      <protection/>
    </xf>
    <xf numFmtId="0" fontId="17" fillId="0" borderId="55" xfId="37" applyFont="1" applyFill="1" applyBorder="1" applyAlignment="1" applyProtection="1">
      <alignment horizontal="left" vertical="center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4" fillId="0" borderId="13" xfId="0" applyFont="1" applyFill="1" applyBorder="1" applyAlignment="1" applyProtection="1">
      <alignment wrapText="1"/>
      <protection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2" fontId="11" fillId="0" borderId="24" xfId="0" applyNumberFormat="1" applyFont="1" applyFill="1" applyBorder="1" applyAlignment="1" applyProtection="1">
      <alignment horizontal="left" vertical="center" wrapText="1"/>
      <protection/>
    </xf>
    <xf numFmtId="2" fontId="0" fillId="0" borderId="26" xfId="0" applyNumberFormat="1" applyFill="1" applyBorder="1" applyAlignment="1">
      <alignment horizontal="left" vertical="center" wrapText="1"/>
    </xf>
    <xf numFmtId="2" fontId="11" fillId="0" borderId="251" xfId="0" applyNumberFormat="1" applyFont="1" applyFill="1" applyBorder="1" applyAlignment="1" applyProtection="1">
      <alignment horizontal="left" vertical="center" wrapText="1"/>
      <protection/>
    </xf>
    <xf numFmtId="2" fontId="0" fillId="0" borderId="301" xfId="0" applyNumberFormat="1" applyFill="1" applyBorder="1" applyAlignment="1">
      <alignment horizontal="left" vertical="center" wrapText="1"/>
    </xf>
    <xf numFmtId="0" fontId="8" fillId="37" borderId="20" xfId="37" applyFont="1" applyFill="1" applyBorder="1" applyAlignment="1" applyProtection="1">
      <alignment horizontal="left" vertical="center"/>
      <protection locked="0"/>
    </xf>
    <xf numFmtId="0" fontId="0" fillId="37" borderId="2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9" fontId="9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6" xfId="0" applyBorder="1" applyAlignment="1">
      <alignment vertical="center" wrapText="1"/>
    </xf>
    <xf numFmtId="0" fontId="10" fillId="0" borderId="20" xfId="0" applyFont="1" applyFill="1" applyBorder="1" applyAlignment="1" applyProtection="1">
      <alignment vertical="center"/>
      <protection locked="0"/>
    </xf>
    <xf numFmtId="0" fontId="9" fillId="37" borderId="22" xfId="0" applyFont="1" applyFill="1" applyBorder="1" applyAlignment="1" applyProtection="1">
      <alignment horizontal="left" vertical="center"/>
      <protection locked="0"/>
    </xf>
    <xf numFmtId="0" fontId="0" fillId="37" borderId="46" xfId="0" applyFill="1" applyBorder="1" applyAlignment="1">
      <alignment vertical="center"/>
    </xf>
    <xf numFmtId="0" fontId="17" fillId="0" borderId="43" xfId="37" applyFont="1" applyFill="1" applyBorder="1" applyAlignment="1" applyProtection="1">
      <alignment horizontal="left" vertical="center"/>
      <protection locked="0"/>
    </xf>
    <xf numFmtId="0" fontId="17" fillId="0" borderId="0" xfId="37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3" fillId="34" borderId="40" xfId="0" applyFont="1" applyFill="1" applyBorder="1" applyAlignment="1" applyProtection="1">
      <alignment horizontal="center" vertical="center"/>
      <protection/>
    </xf>
    <xf numFmtId="0" fontId="0" fillId="34" borderId="40" xfId="0" applyFill="1" applyBorder="1" applyAlignment="1" applyProtection="1">
      <alignment vertical="center"/>
      <protection/>
    </xf>
    <xf numFmtId="0" fontId="13" fillId="0" borderId="40" xfId="0" applyFont="1" applyBorder="1" applyAlignment="1" applyProtection="1">
      <alignment horizontal="center" vertical="center"/>
      <protection/>
    </xf>
    <xf numFmtId="0" fontId="13" fillId="34" borderId="0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0" fillId="0" borderId="40" xfId="0" applyFill="1" applyBorder="1" applyAlignment="1">
      <alignment horizontal="center" vertical="center"/>
    </xf>
    <xf numFmtId="0" fontId="0" fillId="0" borderId="40" xfId="0" applyFill="1" applyBorder="1" applyAlignment="1">
      <alignment/>
    </xf>
    <xf numFmtId="0" fontId="14" fillId="0" borderId="43" xfId="0" applyFont="1" applyFill="1" applyBorder="1" applyAlignment="1">
      <alignment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3" xfId="49"/>
    <cellStyle name="normální 4" xfId="50"/>
    <cellStyle name="Poznámka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externalLink" Target="externalLinks/externalLink5.xml" /><Relationship Id="rId38" Type="http://schemas.openxmlformats.org/officeDocument/2006/relationships/externalLink" Target="externalLinks/externalLink6.xml" /><Relationship Id="rId39" Type="http://schemas.openxmlformats.org/officeDocument/2006/relationships/externalLink" Target="externalLinks/externalLink7.xml" /><Relationship Id="rId40" Type="http://schemas.openxmlformats.org/officeDocument/2006/relationships/externalLink" Target="externalLinks/externalLink8.xml" /><Relationship Id="rId41" Type="http://schemas.openxmlformats.org/officeDocument/2006/relationships/externalLink" Target="externalLinks/externalLink9.xml" /><Relationship Id="rId42" Type="http://schemas.openxmlformats.org/officeDocument/2006/relationships/externalLink" Target="externalLinks/externalLink10.xml" /><Relationship Id="rId43" Type="http://schemas.openxmlformats.org/officeDocument/2006/relationships/externalLink" Target="externalLinks/externalLink11.xml" /><Relationship Id="rId44" Type="http://schemas.openxmlformats.org/officeDocument/2006/relationships/externalLink" Target="externalLinks/externalLink12.xml" /><Relationship Id="rId45" Type="http://schemas.openxmlformats.org/officeDocument/2006/relationships/externalLink" Target="externalLinks/externalLink13.xml" /><Relationship Id="rId46" Type="http://schemas.openxmlformats.org/officeDocument/2006/relationships/externalLink" Target="externalLinks/externalLink14.xml" /><Relationship Id="rId47" Type="http://schemas.openxmlformats.org/officeDocument/2006/relationships/externalLink" Target="externalLinks/externalLink15.xml" /><Relationship Id="rId48" Type="http://schemas.openxmlformats.org/officeDocument/2006/relationships/externalLink" Target="externalLinks/externalLink16.xml" /><Relationship Id="rId49" Type="http://schemas.openxmlformats.org/officeDocument/2006/relationships/externalLink" Target="externalLinks/externalLink17.xml" /><Relationship Id="rId50" Type="http://schemas.openxmlformats.org/officeDocument/2006/relationships/externalLink" Target="externalLinks/externalLink18.xml" /><Relationship Id="rId51" Type="http://schemas.openxmlformats.org/officeDocument/2006/relationships/externalLink" Target="externalLinks/externalLink19.xml" /><Relationship Id="rId52" Type="http://schemas.openxmlformats.org/officeDocument/2006/relationships/externalLink" Target="externalLinks/externalLink20.xml" /><Relationship Id="rId53" Type="http://schemas.openxmlformats.org/officeDocument/2006/relationships/externalLink" Target="externalLinks/externalLink21.xml" /><Relationship Id="rId54" Type="http://schemas.openxmlformats.org/officeDocument/2006/relationships/externalLink" Target="externalLinks/externalLink22.xml" /><Relationship Id="rId55" Type="http://schemas.openxmlformats.org/officeDocument/2006/relationships/externalLink" Target="externalLinks/externalLink23.xml" /><Relationship Id="rId56" Type="http://schemas.openxmlformats.org/officeDocument/2006/relationships/externalLink" Target="externalLinks/externalLink24.xml" /><Relationship Id="rId57" Type="http://schemas.openxmlformats.org/officeDocument/2006/relationships/externalLink" Target="externalLinks/externalLink25.xml" /><Relationship Id="rId58" Type="http://schemas.openxmlformats.org/officeDocument/2006/relationships/externalLink" Target="externalLinks/externalLink26.xml" /><Relationship Id="rId59" Type="http://schemas.openxmlformats.org/officeDocument/2006/relationships/externalLink" Target="externalLinks/externalLink27.xml" /><Relationship Id="rId60" Type="http://schemas.openxmlformats.org/officeDocument/2006/relationships/externalLink" Target="externalLinks/externalLink28.xml" /><Relationship Id="rId61" Type="http://schemas.openxmlformats.org/officeDocument/2006/relationships/externalLink" Target="externalLinks/externalLink29.xml" /><Relationship Id="rId62" Type="http://schemas.openxmlformats.org/officeDocument/2006/relationships/externalLink" Target="externalLinks/externalLink30.xml" /><Relationship Id="rId63" Type="http://schemas.openxmlformats.org/officeDocument/2006/relationships/externalLink" Target="externalLinks/externalLink31.xml" /><Relationship Id="rId64" Type="http://schemas.openxmlformats.org/officeDocument/2006/relationships/externalLink" Target="externalLinks/externalLink32.xml" /><Relationship Id="rId65" Type="http://schemas.openxmlformats.org/officeDocument/2006/relationships/externalLink" Target="externalLinks/externalLink33.xml" /><Relationship Id="rId66" Type="http://schemas.openxmlformats.org/officeDocument/2006/relationships/externalLink" Target="externalLinks/externalLink34.xml" /><Relationship Id="rId67" Type="http://schemas.openxmlformats.org/officeDocument/2006/relationships/externalLink" Target="externalLinks/externalLink35.xml" /><Relationship Id="rId68" Type="http://schemas.openxmlformats.org/officeDocument/2006/relationships/externalLink" Target="externalLinks/externalLink36.xml" /><Relationship Id="rId69" Type="http://schemas.openxmlformats.org/officeDocument/2006/relationships/externalLink" Target="externalLinks/externalLink37.xml" /><Relationship Id="rId70" Type="http://schemas.openxmlformats.org/officeDocument/2006/relationships/externalLink" Target="externalLinks/externalLink38.xml" /><Relationship Id="rId71" Type="http://schemas.openxmlformats.org/officeDocument/2006/relationships/externalLink" Target="externalLinks/externalLink39.xml" /><Relationship Id="rId72" Type="http://schemas.openxmlformats.org/officeDocument/2006/relationships/externalLink" Target="externalLinks/externalLink40.xml" /><Relationship Id="rId73" Type="http://schemas.openxmlformats.org/officeDocument/2006/relationships/externalLink" Target="externalLinks/externalLink41.xml" /><Relationship Id="rId74" Type="http://schemas.openxmlformats.org/officeDocument/2006/relationships/externalLink" Target="externalLinks/externalLink42.xml" /><Relationship Id="rId75" Type="http://schemas.openxmlformats.org/officeDocument/2006/relationships/externalLink" Target="externalLinks/externalLink43.xml" /><Relationship Id="rId76" Type="http://schemas.openxmlformats.org/officeDocument/2006/relationships/externalLink" Target="externalLinks/externalLink44.xml" /><Relationship Id="rId77" Type="http://schemas.openxmlformats.org/officeDocument/2006/relationships/externalLink" Target="externalLinks/externalLink45.xml" /><Relationship Id="rId78" Type="http://schemas.openxmlformats.org/officeDocument/2006/relationships/externalLink" Target="externalLinks/externalLink46.xml" /><Relationship Id="rId79" Type="http://schemas.openxmlformats.org/officeDocument/2006/relationships/externalLink" Target="externalLinks/externalLink47.xml" /><Relationship Id="rId80" Type="http://schemas.openxmlformats.org/officeDocument/2006/relationships/externalLink" Target="externalLinks/externalLink48.xml" /><Relationship Id="rId81" Type="http://schemas.openxmlformats.org/officeDocument/2006/relationships/externalLink" Target="externalLinks/externalLink49.xml" /><Relationship Id="rId82" Type="http://schemas.openxmlformats.org/officeDocument/2006/relationships/externalLink" Target="externalLinks/externalLink50.xml" /><Relationship Id="rId83" Type="http://schemas.openxmlformats.org/officeDocument/2006/relationships/externalLink" Target="externalLinks/externalLink51.xml" /><Relationship Id="rId84" Type="http://schemas.openxmlformats.org/officeDocument/2006/relationships/externalLink" Target="externalLinks/externalLink52.xml" /><Relationship Id="rId85" Type="http://schemas.openxmlformats.org/officeDocument/2006/relationships/externalLink" Target="externalLinks/externalLink53.xml" /><Relationship Id="rId86" Type="http://schemas.openxmlformats.org/officeDocument/2006/relationships/externalLink" Target="externalLinks/externalLink54.xml" /><Relationship Id="rId87" Type="http://schemas.openxmlformats.org/officeDocument/2006/relationships/externalLink" Target="externalLinks/externalLink55.xml" /><Relationship Id="rId88" Type="http://schemas.openxmlformats.org/officeDocument/2006/relationships/externalLink" Target="externalLinks/externalLink56.xml" /><Relationship Id="rId89" Type="http://schemas.openxmlformats.org/officeDocument/2006/relationships/externalLink" Target="externalLinks/externalLink57.xml" /><Relationship Id="rId90" Type="http://schemas.openxmlformats.org/officeDocument/2006/relationships/externalLink" Target="externalLinks/externalLink58.xml" /><Relationship Id="rId91" Type="http://schemas.openxmlformats.org/officeDocument/2006/relationships/externalLink" Target="externalLinks/externalLink59.xml" /><Relationship Id="rId92" Type="http://schemas.openxmlformats.org/officeDocument/2006/relationships/externalLink" Target="externalLinks/externalLink60.xml" /><Relationship Id="rId93" Type="http://schemas.openxmlformats.org/officeDocument/2006/relationships/externalLink" Target="externalLinks/externalLink61.xml" /><Relationship Id="rId9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%20rozpo&#269;et%202012%20a%20v&#253;hled%20do%202016\OEK\1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%20rozpo&#269;et%202013\OVV\063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%20rozpo&#269;et%202013\OVS\091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%20rozpo&#269;et%202013\KTA\0926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%20rozpo&#269;et%202013\KST\0937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rozpo&#269;et2014\ROZPO&#268;ET%202014\2014%20%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rozpo&#269;et2014av&#253;hled\KTA\092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rozpo&#269;et2014av&#253;hled\OEK\090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10091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rozpo&#269;et2014av&#253;hled\OOS\0608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rozpo&#269;et2014av&#253;hled\OOS\08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%20rozpo&#269;et%202012%20a%20v&#253;hled%20do%202016\OIV\032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rozpo&#269;et2014av&#253;hled\OBP\0843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rozpo&#269;et2014av&#253;hled\OOA\080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rozpo&#269;et2014av&#253;hled\OPP\060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rozpo&#269;et2014av&#253;hled\OAK\0904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rozpo&#269;et2014av&#253;hled\OIN\0251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rozpo&#269;et2014av&#253;hled\OIN\0451%2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rozpo&#269;et2014av&#253;hled\OIN\055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rozpo&#269;et2014av&#253;hled\OIN\0851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rozpo&#269;et2014av&#253;hled\OSS\0638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rozpo&#269;et2014av&#253;hled\OSS\093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Documents%20and%20Settings\v.cvejnova\Plocha\P&#345;ipravovan&#253;%20rozpo&#269;et%202013\OSP\0341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rozpo&#269;et2014av&#253;hled\OMA\0853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rozpo&#269;et2014av&#253;hled\OSK\0539soc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rozpo&#269;et2014av&#253;hled\OSK\0539Zdr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rozpo&#269;et2014av&#253;hled\OSK\0739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rozpo&#269;et2014av&#253;hled\OSK\0839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rozpo&#269;et2014av&#253;hled\OSK\CSOP,%20ZZ%20Sm&#237;chov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rozpo&#269;et2014av&#253;hled\OSP\034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rozpo&#269;et2014av&#253;hled\OSP\0441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rozpo&#269;et2014av&#253;hled\OSP\0841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rozpo&#269;et2014av&#253;hled\O&#352;KS\0440%20M&#352;%20Z&#35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Documents%20and%20Settings\v.cvejnova\Plocha\P&#345;ipravovan&#253;%20rozpo&#269;et%202013\O&#352;KS\0440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rozpo&#269;et2014av&#253;hled\O&#352;KS\0440%20opravy%20a%20udr&#382;ov&#225;n&#237;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rozpo&#269;et2014av&#253;hled\O&#352;KS\0440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rozpo&#269;et2014av&#253;hled\O&#352;KS\0640,KK%20Po&#353;tovka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rozpo&#269;et2014av&#253;hled\ZOJ%20VZ\0903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rozpo&#269;et2014av&#253;hled\OVS\0624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rozpo&#269;et2014av&#253;hled\OVS\0912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rozpo&#269;et2014av&#253;hled\OVS\0924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rozpo&#269;et2014av&#253;hled\OVS\1012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rozpo&#269;et2014av&#253;hled\OEK\1009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rozpo&#269;et2014av&#253;hled\OPP\04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%20rozpo&#269;et%202013\OMI\0442%20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rozpo&#269;et2014av&#253;hled\KST\0637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rozpo&#269;et2014av&#253;hled\KTA\0926%20rozpo&#269;et%20kapitoly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rozpo&#269;et2014av&#253;hled\KTA\Tabulka%20926%20SF%20kapitoly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rozpo&#269;et2014av&#253;hled\KTA\926SF%20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rozpo&#269;et2014av&#253;hled\KTA\0926%20rozpo&#269;et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rozpo&#269;et2014av&#253;hled\OSS\0938%20projekt%20e-Government.xlsx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rozpo&#269;et2014av&#253;hled\OSP\0741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rozpo&#269;et2014av&#253;hled\OIN\0351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mssrv01\Rozpocet\P&#345;ipravovan&#253;rozpo&#269;et2014av&#253;hled\OSP\0341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mssrv01\Rozpocet\P&#345;ipravovan&#253;rozpo&#269;et2014av&#253;hled\KTA\926SF%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%20rozpo&#269;et%202013\O&#352;KS\0440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rozpo&#269;et2014av&#253;hled\KTA\0626%20tabulka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rozpo&#269;et2014av&#253;hled\OSP\024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%20rozpo&#269;et%202013\KST\073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%20rozpo&#269;et%202013\OO&#381;\064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%20rozpo&#269;et%202013\O&#352;KS\0640,KK%20Po&#353;tov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100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0634"/>
    </sheetNames>
    <sheetDataSet>
      <sheetData sheetId="0">
        <row r="4">
          <cell r="G4">
            <v>500</v>
          </cell>
        </row>
        <row r="17">
          <cell r="G17">
            <v>200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912"/>
    </sheetNames>
    <sheetDataSet>
      <sheetData sheetId="0">
        <row r="10">
          <cell r="C10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 0926"/>
    </sheetNames>
    <sheetDataSet>
      <sheetData sheetId="0">
        <row r="10">
          <cell r="B10">
            <v>7500</v>
          </cell>
        </row>
        <row r="22">
          <cell r="B22">
            <v>170</v>
          </cell>
        </row>
        <row r="32">
          <cell r="B32">
            <v>30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0937"/>
    </sheetNames>
    <sheetDataSet>
      <sheetData sheetId="0">
        <row r="4">
          <cell r="C4">
            <v>10</v>
          </cell>
        </row>
        <row r="9">
          <cell r="C9">
            <v>720</v>
          </cell>
        </row>
        <row r="12">
          <cell r="C12">
            <v>50</v>
          </cell>
        </row>
        <row r="15">
          <cell r="C15">
            <v>270</v>
          </cell>
        </row>
        <row r="19">
          <cell r="C19">
            <v>10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říjmy"/>
      <sheetName val="výdaje "/>
      <sheetName val="investiční výdaje"/>
      <sheetName val="zdaň.č."/>
      <sheetName val="ost. zdaň.č."/>
      <sheetName val="rozp výhled"/>
    </sheetNames>
    <sheetDataSet>
      <sheetData sheetId="0">
        <row r="48">
          <cell r="G48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 0926"/>
    </sheetNames>
    <sheetDataSet>
      <sheetData sheetId="0">
        <row r="5">
          <cell r="B5">
            <v>500</v>
          </cell>
          <cell r="C5">
            <v>33</v>
          </cell>
          <cell r="D5">
            <v>40</v>
          </cell>
        </row>
        <row r="6">
          <cell r="G6">
            <v>12500</v>
          </cell>
        </row>
        <row r="9">
          <cell r="C9">
            <v>1710</v>
          </cell>
          <cell r="D9">
            <v>2052</v>
          </cell>
        </row>
        <row r="11">
          <cell r="F11">
            <v>1100</v>
          </cell>
        </row>
        <row r="12">
          <cell r="B12">
            <v>1500</v>
          </cell>
        </row>
        <row r="14">
          <cell r="B14">
            <v>2500</v>
          </cell>
        </row>
        <row r="17">
          <cell r="B17">
            <v>1905</v>
          </cell>
          <cell r="C17">
            <v>30</v>
          </cell>
          <cell r="D17">
            <v>36</v>
          </cell>
        </row>
        <row r="18">
          <cell r="G18">
            <v>3125</v>
          </cell>
        </row>
        <row r="19">
          <cell r="B19">
            <v>900</v>
          </cell>
          <cell r="C19">
            <v>11</v>
          </cell>
          <cell r="D19">
            <v>14</v>
          </cell>
        </row>
        <row r="20">
          <cell r="G20">
            <v>1125</v>
          </cell>
        </row>
        <row r="21">
          <cell r="F21">
            <v>990</v>
          </cell>
        </row>
        <row r="22">
          <cell r="C22">
            <v>12</v>
          </cell>
          <cell r="D22">
            <v>15</v>
          </cell>
        </row>
        <row r="24">
          <cell r="B24">
            <v>1</v>
          </cell>
          <cell r="F24">
            <v>1</v>
          </cell>
        </row>
        <row r="26">
          <cell r="C26">
            <v>1</v>
          </cell>
          <cell r="D26">
            <v>1.5</v>
          </cell>
          <cell r="F26">
            <v>50</v>
          </cell>
        </row>
        <row r="27">
          <cell r="B27">
            <v>1000</v>
          </cell>
        </row>
        <row r="28">
          <cell r="F28">
            <v>50</v>
          </cell>
        </row>
        <row r="29">
          <cell r="B29">
            <v>300</v>
          </cell>
        </row>
        <row r="31">
          <cell r="B31">
            <v>300</v>
          </cell>
          <cell r="C31">
            <v>77</v>
          </cell>
          <cell r="D31">
            <v>93</v>
          </cell>
        </row>
        <row r="32">
          <cell r="F32">
            <v>40</v>
          </cell>
        </row>
        <row r="33">
          <cell r="F33">
            <v>600</v>
          </cell>
        </row>
        <row r="35">
          <cell r="F35">
            <v>10</v>
          </cell>
        </row>
        <row r="37">
          <cell r="B37">
            <v>100</v>
          </cell>
          <cell r="F37">
            <v>400</v>
          </cell>
        </row>
        <row r="38">
          <cell r="F38">
            <v>100</v>
          </cell>
        </row>
        <row r="40">
          <cell r="C40">
            <v>480</v>
          </cell>
          <cell r="D40">
            <v>580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0909"/>
    </sheetNames>
    <sheetDataSet>
      <sheetData sheetId="0">
        <row r="3">
          <cell r="B3">
            <v>417</v>
          </cell>
        </row>
        <row r="4">
          <cell r="B4">
            <v>363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 1009"/>
    </sheetNames>
    <sheetDataSet>
      <sheetData sheetId="0">
        <row r="3">
          <cell r="B3">
            <v>300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0608"/>
    </sheetNames>
    <sheetDataSet>
      <sheetData sheetId="0">
        <row r="5">
          <cell r="B5">
            <v>50</v>
          </cell>
        </row>
        <row r="8">
          <cell r="B8">
            <v>22</v>
          </cell>
        </row>
        <row r="11">
          <cell r="B11">
            <v>5</v>
          </cell>
        </row>
        <row r="14">
          <cell r="B14">
            <v>160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0808"/>
    </sheetNames>
    <sheetDataSet>
      <sheetData sheetId="0">
        <row r="4">
          <cell r="B4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321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0843"/>
    </sheetNames>
    <sheetDataSet>
      <sheetData sheetId="0">
        <row r="3">
          <cell r="B3">
            <v>50</v>
          </cell>
        </row>
        <row r="5">
          <cell r="B5">
            <v>3000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 0802"/>
    </sheetNames>
    <sheetDataSet>
      <sheetData sheetId="0">
        <row r="3">
          <cell r="C3">
            <v>150</v>
          </cell>
        </row>
        <row r="4">
          <cell r="C4">
            <v>700</v>
          </cell>
        </row>
        <row r="10">
          <cell r="C10">
            <v>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0601"/>
    </sheetNames>
    <sheetDataSet>
      <sheetData sheetId="0">
        <row r="3">
          <cell r="G3">
            <v>500</v>
          </cell>
        </row>
        <row r="6">
          <cell r="B6">
            <v>3705</v>
          </cell>
          <cell r="C6">
            <v>200</v>
          </cell>
          <cell r="D6">
            <v>800</v>
          </cell>
          <cell r="E6">
            <v>150</v>
          </cell>
          <cell r="F6">
            <v>1000</v>
          </cell>
          <cell r="G6">
            <v>3700</v>
          </cell>
        </row>
        <row r="9">
          <cell r="D9">
            <v>90</v>
          </cell>
          <cell r="G9">
            <v>400</v>
          </cell>
        </row>
        <row r="11">
          <cell r="G11">
            <v>150</v>
          </cell>
        </row>
        <row r="13">
          <cell r="C13">
            <v>200</v>
          </cell>
        </row>
        <row r="14">
          <cell r="D14">
            <v>200</v>
          </cell>
        </row>
        <row r="21">
          <cell r="G21">
            <v>150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0904"/>
    </sheetNames>
    <sheetDataSet>
      <sheetData sheetId="0">
        <row r="5">
          <cell r="B5">
            <v>1350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0251"/>
    </sheetNames>
    <sheetDataSet>
      <sheetData sheetId="0">
        <row r="3">
          <cell r="B3">
            <v>22570</v>
          </cell>
          <cell r="C3">
            <v>40000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0451"/>
    </sheetNames>
    <sheetDataSet>
      <sheetData sheetId="0">
        <row r="6">
          <cell r="B6">
            <v>41447.1</v>
          </cell>
          <cell r="C6">
            <v>185589</v>
          </cell>
          <cell r="D6">
            <v>920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0551"/>
    </sheetNames>
    <sheetDataSet>
      <sheetData sheetId="0">
        <row r="3">
          <cell r="C3">
            <v>8000</v>
          </cell>
          <cell r="D3">
            <v>2000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říjmy"/>
      <sheetName val="výdaje"/>
      <sheetName val="zdroj krytí"/>
      <sheetName val="investiční výdaje"/>
      <sheetName val="odpisy"/>
      <sheetName val="zdaň.č."/>
      <sheetName val="příjmy výhled"/>
      <sheetName val="výdaje výhled"/>
      <sheetName val="01"/>
      <sheetName val="0205-0202"/>
      <sheetName val="0302,0321"/>
      <sheetName val="0851"/>
    </sheetNames>
    <sheetDataSet>
      <sheetData sheetId="11">
        <row r="17">
          <cell r="B17">
            <v>14580</v>
          </cell>
          <cell r="C17">
            <v>3900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0638"/>
    </sheetNames>
    <sheetDataSet>
      <sheetData sheetId="0">
        <row r="8">
          <cell r="E8">
            <v>200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0938"/>
    </sheetNames>
    <sheetDataSet>
      <sheetData sheetId="0">
        <row r="4">
          <cell r="B4">
            <v>0</v>
          </cell>
        </row>
        <row r="8">
          <cell r="B8">
            <v>50</v>
          </cell>
        </row>
        <row r="9">
          <cell r="B9">
            <v>0</v>
          </cell>
          <cell r="C9">
            <v>1250</v>
          </cell>
        </row>
        <row r="12">
          <cell r="B12">
            <v>200</v>
          </cell>
          <cell r="C12">
            <v>620</v>
          </cell>
        </row>
        <row r="14">
          <cell r="B14">
            <v>100</v>
          </cell>
        </row>
        <row r="15">
          <cell r="B15">
            <v>1500</v>
          </cell>
        </row>
        <row r="19">
          <cell r="B19">
            <v>80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341"/>
      <sheetName val="List1"/>
    </sheetNames>
    <sheetDataSet>
      <sheetData sheetId="0">
        <row r="5">
          <cell r="C5">
            <v>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říjmy"/>
      <sheetName val="výdaje"/>
      <sheetName val="zdroj krytí"/>
      <sheetName val="investiční výdaje"/>
      <sheetName val="odpisy"/>
      <sheetName val="zdaň.č."/>
      <sheetName val="příjmy výhled"/>
      <sheetName val="výdaje výhled"/>
      <sheetName val="01"/>
      <sheetName val="0205-0202"/>
      <sheetName val="0302,0321"/>
      <sheetName val="0853"/>
    </sheetNames>
    <sheetDataSet>
      <sheetData sheetId="11">
        <row r="3">
          <cell r="C3">
            <v>12</v>
          </cell>
        </row>
        <row r="8">
          <cell r="D8">
            <v>605</v>
          </cell>
        </row>
        <row r="9">
          <cell r="C9">
            <v>1800</v>
          </cell>
          <cell r="D9">
            <v>2500</v>
          </cell>
        </row>
        <row r="12">
          <cell r="C12">
            <v>2500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 05soc"/>
    </sheetNames>
    <sheetDataSet>
      <sheetData sheetId="0">
        <row r="4">
          <cell r="B4">
            <v>0</v>
          </cell>
          <cell r="C4">
            <v>0</v>
          </cell>
          <cell r="D4">
            <v>0</v>
          </cell>
        </row>
        <row r="5">
          <cell r="B5">
            <v>120</v>
          </cell>
        </row>
        <row r="9">
          <cell r="B9">
            <v>850</v>
          </cell>
          <cell r="C9">
            <v>290</v>
          </cell>
          <cell r="D9">
            <v>320</v>
          </cell>
        </row>
        <row r="12">
          <cell r="B12">
            <v>0</v>
          </cell>
          <cell r="C12">
            <v>10</v>
          </cell>
          <cell r="D12">
            <v>0</v>
          </cell>
        </row>
        <row r="13">
          <cell r="B13">
            <v>400</v>
          </cell>
          <cell r="C13">
            <v>10</v>
          </cell>
          <cell r="D13">
            <v>210</v>
          </cell>
        </row>
        <row r="15">
          <cell r="B15">
            <v>10</v>
          </cell>
        </row>
        <row r="21">
          <cell r="B21">
            <v>100</v>
          </cell>
        </row>
        <row r="24">
          <cell r="B24">
            <v>800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05zdr"/>
    </sheetNames>
    <sheetDataSet>
      <sheetData sheetId="0">
        <row r="17">
          <cell r="C17">
            <v>100</v>
          </cell>
          <cell r="D17">
            <v>7200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příjmy"/>
      <sheetName val="výdaje"/>
      <sheetName val="zdroj krytí"/>
      <sheetName val="investiční výdaje"/>
      <sheetName val="odpisy"/>
      <sheetName val="zdaň.č."/>
      <sheetName val="příjmy výhled"/>
      <sheetName val="výdaje výhled"/>
      <sheetName val="01"/>
      <sheetName val="0205-0202"/>
      <sheetName val="0302,0321"/>
      <sheetName val="0400,0413,0421"/>
      <sheetName val="0739"/>
    </sheetNames>
    <sheetDataSet>
      <sheetData sheetId="12">
        <row r="3">
          <cell r="B3">
            <v>300</v>
          </cell>
        </row>
        <row r="4">
          <cell r="B4">
            <v>80</v>
          </cell>
        </row>
        <row r="6">
          <cell r="B6">
            <v>80</v>
          </cell>
        </row>
        <row r="7">
          <cell r="B7">
            <v>110</v>
          </cell>
        </row>
        <row r="9">
          <cell r="B9">
            <v>110</v>
          </cell>
        </row>
        <row r="13">
          <cell r="B13">
            <v>50</v>
          </cell>
        </row>
        <row r="15">
          <cell r="B15">
            <v>30</v>
          </cell>
        </row>
        <row r="18">
          <cell r="B18">
            <v>20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příjmy"/>
      <sheetName val="výdaje"/>
      <sheetName val="zdroj krytí"/>
      <sheetName val="investiční výdaje"/>
      <sheetName val="odpisy"/>
      <sheetName val="zdaň.č."/>
      <sheetName val="příjmy výhled"/>
      <sheetName val="výdaje výhled"/>
      <sheetName val="01"/>
      <sheetName val="0205-0202"/>
      <sheetName val="0302,0321"/>
      <sheetName val="0400,0413,0421"/>
      <sheetName val="0839"/>
    </sheetNames>
    <sheetDataSet>
      <sheetData sheetId="12">
        <row r="3">
          <cell r="B3">
            <v>300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SOP,ZZ Smíchov "/>
    </sheetNames>
    <sheetDataSet>
      <sheetData sheetId="0">
        <row r="29">
          <cell r="B29">
            <v>26128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0341"/>
      <sheetName val="List1"/>
    </sheetNames>
    <sheetDataSet>
      <sheetData sheetId="0">
        <row r="6">
          <cell r="C6">
            <v>600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 0441"/>
    </sheetNames>
    <sheetDataSet>
      <sheetData sheetId="0">
        <row r="20">
          <cell r="C20">
            <v>4000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0841"/>
    </sheetNames>
    <sheetDataSet>
      <sheetData sheetId="0">
        <row r="3">
          <cell r="C3">
            <v>238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0440 (ZŠ,MŠ)"/>
    </sheetNames>
    <sheetDataSet>
      <sheetData sheetId="0">
        <row r="4">
          <cell r="C4">
            <v>11420</v>
          </cell>
        </row>
        <row r="5">
          <cell r="C5">
            <v>12980</v>
          </cell>
        </row>
        <row r="6">
          <cell r="C6">
            <v>4780</v>
          </cell>
        </row>
        <row r="7">
          <cell r="C7">
            <v>3500</v>
          </cell>
        </row>
        <row r="8">
          <cell r="C8">
            <v>3780</v>
          </cell>
        </row>
        <row r="9">
          <cell r="C9">
            <v>4240</v>
          </cell>
        </row>
        <row r="10">
          <cell r="D10">
            <v>2080</v>
          </cell>
        </row>
        <row r="11">
          <cell r="C11">
            <v>3940</v>
          </cell>
        </row>
        <row r="12">
          <cell r="C12">
            <v>3940</v>
          </cell>
        </row>
        <row r="13">
          <cell r="C13">
            <v>6140</v>
          </cell>
        </row>
        <row r="14">
          <cell r="C14">
            <v>2620</v>
          </cell>
        </row>
        <row r="15">
          <cell r="C15">
            <v>9660</v>
          </cell>
        </row>
        <row r="16">
          <cell r="B16">
            <v>1600</v>
          </cell>
        </row>
        <row r="17">
          <cell r="B17">
            <v>851</v>
          </cell>
        </row>
        <row r="18">
          <cell r="B18">
            <v>920</v>
          </cell>
        </row>
        <row r="19">
          <cell r="B19">
            <v>1012</v>
          </cell>
        </row>
        <row r="20">
          <cell r="B20">
            <v>1206</v>
          </cell>
        </row>
        <row r="21">
          <cell r="B21">
            <v>1050</v>
          </cell>
        </row>
        <row r="22">
          <cell r="B22">
            <v>1290</v>
          </cell>
        </row>
        <row r="23">
          <cell r="B23">
            <v>1350</v>
          </cell>
        </row>
        <row r="24">
          <cell r="B24">
            <v>1112</v>
          </cell>
        </row>
        <row r="25">
          <cell r="B25">
            <v>1112</v>
          </cell>
        </row>
        <row r="26">
          <cell r="B26">
            <v>1200</v>
          </cell>
        </row>
        <row r="27">
          <cell r="B27">
            <v>1869.3</v>
          </cell>
        </row>
        <row r="28">
          <cell r="B28">
            <v>1000</v>
          </cell>
        </row>
        <row r="29">
          <cell r="B29">
            <v>15572.3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004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 0440"/>
      <sheetName val="List1"/>
    </sheetNames>
    <sheetDataSet>
      <sheetData sheetId="0">
        <row r="4">
          <cell r="B4">
            <v>655</v>
          </cell>
          <cell r="C4">
            <v>1535</v>
          </cell>
        </row>
        <row r="7">
          <cell r="B7">
            <v>6375</v>
          </cell>
          <cell r="C7">
            <v>11240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0440"/>
    </sheetNames>
    <sheetDataSet>
      <sheetData sheetId="0">
        <row r="3">
          <cell r="C3">
            <v>1500</v>
          </cell>
        </row>
        <row r="7">
          <cell r="B7">
            <v>40</v>
          </cell>
          <cell r="C7">
            <v>175</v>
          </cell>
        </row>
        <row r="8">
          <cell r="B8">
            <v>10</v>
          </cell>
          <cell r="C8">
            <v>10</v>
          </cell>
          <cell r="D8">
            <v>470</v>
          </cell>
          <cell r="E8">
            <v>1150</v>
          </cell>
        </row>
        <row r="10">
          <cell r="C10">
            <v>300</v>
          </cell>
        </row>
        <row r="18">
          <cell r="D18">
            <v>30</v>
          </cell>
        </row>
        <row r="19">
          <cell r="C19">
            <v>100</v>
          </cell>
        </row>
        <row r="20">
          <cell r="C20">
            <v>1050</v>
          </cell>
          <cell r="D20">
            <v>1550</v>
          </cell>
        </row>
        <row r="23">
          <cell r="B23">
            <v>270</v>
          </cell>
          <cell r="C23">
            <v>1150</v>
          </cell>
        </row>
        <row r="24">
          <cell r="C24">
            <v>409.7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0640, KK Poštovka"/>
    </sheetNames>
    <sheetDataSet>
      <sheetData sheetId="0">
        <row r="3">
          <cell r="D3">
            <v>10</v>
          </cell>
        </row>
        <row r="6">
          <cell r="C6">
            <v>500</v>
          </cell>
          <cell r="D6">
            <v>220</v>
          </cell>
          <cell r="H6">
            <v>3580</v>
          </cell>
        </row>
        <row r="8">
          <cell r="F8">
            <v>40</v>
          </cell>
        </row>
        <row r="9">
          <cell r="D9">
            <v>10</v>
          </cell>
        </row>
        <row r="14">
          <cell r="D14">
            <v>50</v>
          </cell>
        </row>
        <row r="15">
          <cell r="F15">
            <v>90</v>
          </cell>
        </row>
        <row r="16">
          <cell r="F16">
            <v>140</v>
          </cell>
          <cell r="G16">
            <v>710</v>
          </cell>
        </row>
        <row r="18">
          <cell r="B18">
            <v>270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 0903"/>
    </sheetNames>
    <sheetDataSet>
      <sheetData sheetId="0">
        <row r="3">
          <cell r="B3">
            <v>2500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0624"/>
    </sheetNames>
    <sheetDataSet>
      <sheetData sheetId="0">
        <row r="3">
          <cell r="B3">
            <v>3200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0912"/>
    </sheetNames>
    <sheetDataSet>
      <sheetData sheetId="0">
        <row r="3">
          <cell r="E3">
            <v>50</v>
          </cell>
        </row>
        <row r="5">
          <cell r="E5">
            <v>70</v>
          </cell>
        </row>
        <row r="6">
          <cell r="E6">
            <v>20</v>
          </cell>
        </row>
        <row r="7">
          <cell r="E7">
            <v>3</v>
          </cell>
        </row>
        <row r="8">
          <cell r="E8">
            <v>5</v>
          </cell>
        </row>
        <row r="9">
          <cell r="E9">
            <v>470</v>
          </cell>
        </row>
        <row r="10">
          <cell r="E10">
            <v>1130</v>
          </cell>
        </row>
        <row r="11">
          <cell r="C11">
            <v>165</v>
          </cell>
          <cell r="D11">
            <v>135</v>
          </cell>
          <cell r="E11">
            <v>1816</v>
          </cell>
        </row>
        <row r="14">
          <cell r="E14">
            <v>500</v>
          </cell>
        </row>
        <row r="15">
          <cell r="E15">
            <v>130</v>
          </cell>
        </row>
        <row r="16">
          <cell r="E16">
            <v>2200</v>
          </cell>
        </row>
        <row r="17">
          <cell r="E17">
            <v>2900</v>
          </cell>
        </row>
        <row r="18">
          <cell r="E18">
            <v>1500</v>
          </cell>
        </row>
        <row r="19">
          <cell r="E19">
            <v>1</v>
          </cell>
        </row>
        <row r="22">
          <cell r="E22">
            <v>1900</v>
          </cell>
        </row>
        <row r="23">
          <cell r="B23">
            <v>450</v>
          </cell>
          <cell r="C23">
            <v>165</v>
          </cell>
          <cell r="D23">
            <v>135</v>
          </cell>
          <cell r="E23">
            <v>1250</v>
          </cell>
        </row>
        <row r="24">
          <cell r="E24">
            <v>480</v>
          </cell>
        </row>
        <row r="25">
          <cell r="C25">
            <v>303</v>
          </cell>
          <cell r="D25">
            <v>247</v>
          </cell>
          <cell r="E25">
            <v>537</v>
          </cell>
        </row>
        <row r="26">
          <cell r="E26">
            <v>12600</v>
          </cell>
        </row>
        <row r="27">
          <cell r="C27">
            <v>523</v>
          </cell>
          <cell r="D27">
            <v>427</v>
          </cell>
          <cell r="E27">
            <v>15486</v>
          </cell>
        </row>
        <row r="30">
          <cell r="E30">
            <v>3513</v>
          </cell>
        </row>
        <row r="31">
          <cell r="C31">
            <v>495</v>
          </cell>
          <cell r="D31">
            <v>405</v>
          </cell>
          <cell r="E31">
            <v>280</v>
          </cell>
        </row>
        <row r="37">
          <cell r="E37">
            <v>197</v>
          </cell>
        </row>
        <row r="38">
          <cell r="E38">
            <v>50</v>
          </cell>
        </row>
        <row r="40">
          <cell r="E40">
            <v>30</v>
          </cell>
        </row>
        <row r="41">
          <cell r="E41">
            <v>50</v>
          </cell>
        </row>
        <row r="43">
          <cell r="E43">
            <v>100</v>
          </cell>
        </row>
        <row r="44">
          <cell r="E44">
            <v>920</v>
          </cell>
        </row>
        <row r="45">
          <cell r="E45">
            <v>1000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0924"/>
    </sheetNames>
    <sheetDataSet>
      <sheetData sheetId="0">
        <row r="3">
          <cell r="D3">
            <v>1000</v>
          </cell>
        </row>
        <row r="4">
          <cell r="D4">
            <v>4000</v>
          </cell>
        </row>
        <row r="7">
          <cell r="D7">
            <v>800</v>
          </cell>
        </row>
        <row r="8">
          <cell r="B8">
            <v>1100</v>
          </cell>
          <cell r="C8">
            <v>900</v>
          </cell>
          <cell r="D8">
            <v>6050</v>
          </cell>
        </row>
        <row r="9">
          <cell r="D9">
            <v>0</v>
          </cell>
        </row>
        <row r="10">
          <cell r="D10">
            <v>3845</v>
          </cell>
        </row>
        <row r="11">
          <cell r="D11">
            <v>15353</v>
          </cell>
        </row>
        <row r="14">
          <cell r="C14">
            <v>0</v>
          </cell>
          <cell r="D14">
            <v>300</v>
          </cell>
        </row>
        <row r="20">
          <cell r="D20">
            <v>1000</v>
          </cell>
        </row>
        <row r="21">
          <cell r="D21">
            <v>3900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1012"/>
    </sheetNames>
    <sheetDataSet>
      <sheetData sheetId="0">
        <row r="3">
          <cell r="B3">
            <v>373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 1009"/>
    </sheetNames>
    <sheetDataSet>
      <sheetData sheetId="0">
        <row r="6">
          <cell r="D6">
            <v>2853.3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0401"/>
    </sheetNames>
    <sheetDataSet>
      <sheetData sheetId="0">
        <row r="3">
          <cell r="B3">
            <v>100</v>
          </cell>
        </row>
        <row r="6">
          <cell r="B6">
            <v>400</v>
          </cell>
        </row>
        <row r="11">
          <cell r="B11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442"/>
    </sheetNames>
    <sheetDataSet>
      <sheetData sheetId="0">
        <row r="3">
          <cell r="B3">
            <v>0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0637"/>
    </sheetNames>
    <sheetDataSet>
      <sheetData sheetId="0">
        <row r="9">
          <cell r="G9">
            <v>80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 0926"/>
    </sheetNames>
    <sheetDataSet>
      <sheetData sheetId="0">
        <row r="18">
          <cell r="G18">
            <v>3125</v>
          </cell>
        </row>
        <row r="20">
          <cell r="G20">
            <v>1125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0926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0926"/>
    </sheetNames>
    <sheetDataSet>
      <sheetData sheetId="0">
        <row r="3">
          <cell r="C3">
            <v>2658</v>
          </cell>
        </row>
        <row r="5">
          <cell r="C5">
            <v>25</v>
          </cell>
        </row>
        <row r="7">
          <cell r="B7">
            <v>213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 0926"/>
    </sheetNames>
    <sheetDataSet>
      <sheetData sheetId="0">
        <row r="4">
          <cell r="F4">
            <v>103197</v>
          </cell>
        </row>
        <row r="9">
          <cell r="F9">
            <v>7214</v>
          </cell>
        </row>
        <row r="17">
          <cell r="F17">
            <v>28178</v>
          </cell>
        </row>
        <row r="19">
          <cell r="F19">
            <v>10145</v>
          </cell>
        </row>
        <row r="27">
          <cell r="F27">
            <v>420</v>
          </cell>
        </row>
        <row r="29">
          <cell r="F29">
            <v>2100</v>
          </cell>
        </row>
        <row r="31">
          <cell r="F31">
            <v>505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0938 EU"/>
    </sheetNames>
    <sheetDataSet>
      <sheetData sheetId="0">
        <row r="6">
          <cell r="B6">
            <v>228.4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0841"/>
    </sheetNames>
    <sheetDataSet>
      <sheetData sheetId="0">
        <row r="3">
          <cell r="C3">
            <v>13649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0342"/>
    </sheetNames>
    <sheetDataSet>
      <sheetData sheetId="0">
        <row r="3">
          <cell r="B3">
            <v>156.1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0341"/>
      <sheetName val="List1"/>
    </sheetNames>
    <sheetDataSet>
      <sheetData sheetId="0">
        <row r="8">
          <cell r="B8">
            <v>10000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0926"/>
    </sheetNames>
    <sheetDataSet>
      <sheetData sheetId="0">
        <row r="7">
          <cell r="C7">
            <v>4023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4004"/>
    </sheetNames>
    <sheetDataSet>
      <sheetData sheetId="0">
        <row r="12">
          <cell r="C12">
            <v>40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příjmy"/>
      <sheetName val="výdaje"/>
      <sheetName val="zdroj krytí"/>
      <sheetName val="investiční výdaje"/>
      <sheetName val="odpisy"/>
      <sheetName val="zdaň.č."/>
      <sheetName val="příjmy výhled"/>
      <sheetName val="výdaje výhled"/>
      <sheetName val="01"/>
      <sheetName val="0205-0202"/>
      <sheetName val="0302,0321"/>
      <sheetName val="0400,0413,0421"/>
      <sheetName val="0626"/>
    </sheetNames>
    <sheetDataSet>
      <sheetData sheetId="12">
        <row r="3">
          <cell r="B3">
            <v>240</v>
          </cell>
        </row>
        <row r="5">
          <cell r="B5">
            <v>60</v>
          </cell>
        </row>
        <row r="6">
          <cell r="B6">
            <v>22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0241"/>
    </sheetNames>
    <sheetDataSet>
      <sheetData sheetId="0">
        <row r="18">
          <cell r="K18">
            <v>350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737"/>
    </sheetNames>
    <sheetDataSet>
      <sheetData sheetId="0">
        <row r="3">
          <cell r="D3">
            <v>29</v>
          </cell>
        </row>
        <row r="4">
          <cell r="D4">
            <v>10</v>
          </cell>
        </row>
        <row r="7">
          <cell r="D7">
            <v>60</v>
          </cell>
        </row>
        <row r="9">
          <cell r="D9">
            <v>20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646"/>
    </sheetNames>
    <sheetDataSet>
      <sheetData sheetId="0">
        <row r="17">
          <cell r="B17">
            <v>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0640, KK Poštovka"/>
    </sheetNames>
    <sheetDataSet>
      <sheetData sheetId="0">
        <row r="28">
          <cell r="C28">
            <v>1699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view="pageBreakPreview" zoomScaleSheetLayoutView="100" workbookViewId="0" topLeftCell="A1">
      <selection activeCell="K38" sqref="K38"/>
    </sheetView>
  </sheetViews>
  <sheetFormatPr defaultColWidth="9.00390625" defaultRowHeight="12.75"/>
  <cols>
    <col min="1" max="1" width="10.125" style="342" customWidth="1"/>
    <col min="2" max="2" width="14.125" style="342" customWidth="1"/>
    <col min="3" max="3" width="59.75390625" style="342" bestFit="1" customWidth="1"/>
    <col min="4" max="4" width="16.00390625" style="342" customWidth="1"/>
    <col min="5" max="5" width="11.875" style="342" hidden="1" customWidth="1"/>
    <col min="6" max="6" width="0.12890625" style="342" hidden="1" customWidth="1"/>
    <col min="7" max="7" width="16.125" style="342" customWidth="1"/>
    <col min="8" max="8" width="14.375" style="342" customWidth="1"/>
    <col min="9" max="16384" width="9.125" style="342" customWidth="1"/>
  </cols>
  <sheetData>
    <row r="1" spans="1:7" ht="46.5" customHeight="1">
      <c r="A1" s="1701" t="s">
        <v>587</v>
      </c>
      <c r="B1" s="1702"/>
      <c r="C1" s="1702"/>
      <c r="D1" s="1702"/>
      <c r="E1" s="1702"/>
      <c r="F1" s="1702"/>
      <c r="G1" s="941" t="s">
        <v>510</v>
      </c>
    </row>
    <row r="2" spans="1:7" ht="30.75" customHeight="1">
      <c r="A2" s="1703" t="s">
        <v>88</v>
      </c>
      <c r="B2" s="1692"/>
      <c r="C2" s="1692"/>
      <c r="D2" s="1694" t="s">
        <v>588</v>
      </c>
      <c r="E2" s="1691" t="s">
        <v>326</v>
      </c>
      <c r="F2" s="1693" t="s">
        <v>327</v>
      </c>
      <c r="G2" s="1691" t="s">
        <v>589</v>
      </c>
    </row>
    <row r="3" spans="1:7" ht="22.5" customHeight="1">
      <c r="A3" s="1703" t="s">
        <v>401</v>
      </c>
      <c r="B3" s="1703" t="s">
        <v>331</v>
      </c>
      <c r="C3" s="1703"/>
      <c r="D3" s="1695"/>
      <c r="E3" s="1692"/>
      <c r="F3" s="1692"/>
      <c r="G3" s="1692"/>
    </row>
    <row r="4" spans="1:7" ht="22.5" customHeight="1">
      <c r="A4" s="1703"/>
      <c r="B4" s="338" t="s">
        <v>402</v>
      </c>
      <c r="C4" s="338" t="s">
        <v>351</v>
      </c>
      <c r="D4" s="1696"/>
      <c r="E4" s="1692"/>
      <c r="F4" s="1692"/>
      <c r="G4" s="1692"/>
    </row>
    <row r="5" spans="1:7" ht="21.75" customHeight="1">
      <c r="A5" s="1716" t="s">
        <v>404</v>
      </c>
      <c r="B5" s="876">
        <v>1332</v>
      </c>
      <c r="C5" s="981" t="s">
        <v>97</v>
      </c>
      <c r="D5" s="891">
        <v>0</v>
      </c>
      <c r="E5" s="877"/>
      <c r="F5" s="877">
        <v>0</v>
      </c>
      <c r="G5" s="891">
        <v>0</v>
      </c>
    </row>
    <row r="6" spans="1:7" ht="21.75" customHeight="1">
      <c r="A6" s="1717"/>
      <c r="B6" s="878">
        <v>1341</v>
      </c>
      <c r="C6" s="982" t="s">
        <v>91</v>
      </c>
      <c r="D6" s="892">
        <v>2800</v>
      </c>
      <c r="E6" s="879"/>
      <c r="F6" s="879">
        <v>2800</v>
      </c>
      <c r="G6" s="892">
        <v>2800</v>
      </c>
    </row>
    <row r="7" spans="1:7" ht="21.75" customHeight="1">
      <c r="A7" s="1717"/>
      <c r="B7" s="878">
        <v>1342</v>
      </c>
      <c r="C7" s="982" t="s">
        <v>51</v>
      </c>
      <c r="D7" s="892">
        <v>700</v>
      </c>
      <c r="E7" s="879"/>
      <c r="F7" s="879"/>
      <c r="G7" s="892">
        <v>700</v>
      </c>
    </row>
    <row r="8" spans="1:7" ht="21.75" customHeight="1">
      <c r="A8" s="1717"/>
      <c r="B8" s="878">
        <v>1343</v>
      </c>
      <c r="C8" s="982" t="s">
        <v>92</v>
      </c>
      <c r="D8" s="892">
        <v>8000</v>
      </c>
      <c r="E8" s="879"/>
      <c r="F8" s="879"/>
      <c r="G8" s="892">
        <v>8000</v>
      </c>
    </row>
    <row r="9" spans="1:7" ht="21.75" customHeight="1">
      <c r="A9" s="1717"/>
      <c r="B9" s="878">
        <v>1344</v>
      </c>
      <c r="C9" s="982" t="s">
        <v>93</v>
      </c>
      <c r="D9" s="892">
        <v>50</v>
      </c>
      <c r="E9" s="879"/>
      <c r="F9" s="879"/>
      <c r="G9" s="892">
        <v>150</v>
      </c>
    </row>
    <row r="10" spans="1:7" ht="21.75" customHeight="1">
      <c r="A10" s="1717"/>
      <c r="B10" s="878">
        <v>1345</v>
      </c>
      <c r="C10" s="982" t="s">
        <v>94</v>
      </c>
      <c r="D10" s="892">
        <v>950</v>
      </c>
      <c r="E10" s="879"/>
      <c r="F10" s="879"/>
      <c r="G10" s="892">
        <v>950</v>
      </c>
    </row>
    <row r="11" spans="1:7" ht="21.75" customHeight="1">
      <c r="A11" s="1717"/>
      <c r="B11" s="878">
        <v>1361</v>
      </c>
      <c r="C11" s="982" t="s">
        <v>50</v>
      </c>
      <c r="D11" s="892">
        <v>10520</v>
      </c>
      <c r="E11" s="879"/>
      <c r="F11" s="879"/>
      <c r="G11" s="892">
        <v>11000</v>
      </c>
    </row>
    <row r="12" spans="1:7" ht="21.75" customHeight="1" thickBot="1">
      <c r="A12" s="1717"/>
      <c r="B12" s="901">
        <v>1511</v>
      </c>
      <c r="C12" s="983" t="s">
        <v>52</v>
      </c>
      <c r="D12" s="903">
        <v>54000</v>
      </c>
      <c r="E12" s="902"/>
      <c r="F12" s="902"/>
      <c r="G12" s="903">
        <v>56000</v>
      </c>
    </row>
    <row r="13" spans="1:7" ht="30.75" customHeight="1" thickTop="1">
      <c r="A13" s="1717"/>
      <c r="B13" s="1699" t="s">
        <v>403</v>
      </c>
      <c r="C13" s="1715"/>
      <c r="D13" s="905">
        <f>SUM(D5:D12)</f>
        <v>77020</v>
      </c>
      <c r="E13" s="904">
        <f>SUM(E5:E12)</f>
        <v>0</v>
      </c>
      <c r="F13" s="904">
        <f>SUM(F5:F12)</f>
        <v>2800</v>
      </c>
      <c r="G13" s="905">
        <f>SUM(G5:G12)</f>
        <v>79600</v>
      </c>
    </row>
    <row r="14" spans="1:7" ht="18" customHeight="1" hidden="1">
      <c r="A14" s="1720" t="s">
        <v>405</v>
      </c>
      <c r="B14" s="345">
        <v>2111</v>
      </c>
      <c r="C14" s="342" t="s">
        <v>107</v>
      </c>
      <c r="D14" s="894">
        <v>0</v>
      </c>
      <c r="E14" s="343">
        <v>0</v>
      </c>
      <c r="F14" s="271">
        <v>37.3</v>
      </c>
      <c r="G14" s="894">
        <v>0</v>
      </c>
    </row>
    <row r="15" spans="1:7" ht="18" customHeight="1" hidden="1">
      <c r="A15" s="1721"/>
      <c r="B15" s="345" t="s">
        <v>413</v>
      </c>
      <c r="C15" s="344" t="s">
        <v>409</v>
      </c>
      <c r="D15" s="895">
        <v>0</v>
      </c>
      <c r="E15" s="271">
        <v>1080.9</v>
      </c>
      <c r="F15" s="271">
        <v>1227.5</v>
      </c>
      <c r="G15" s="895">
        <v>0</v>
      </c>
    </row>
    <row r="16" spans="1:7" ht="21.75" customHeight="1">
      <c r="A16" s="1721"/>
      <c r="B16" s="880">
        <v>2141</v>
      </c>
      <c r="C16" s="984" t="s">
        <v>53</v>
      </c>
      <c r="D16" s="896">
        <v>4000</v>
      </c>
      <c r="E16" s="881"/>
      <c r="F16" s="881"/>
      <c r="G16" s="896">
        <v>5000</v>
      </c>
    </row>
    <row r="17" spans="1:7" ht="21.75" customHeight="1">
      <c r="A17" s="1721"/>
      <c r="B17" s="878" t="s">
        <v>412</v>
      </c>
      <c r="C17" s="982" t="s">
        <v>54</v>
      </c>
      <c r="D17" s="892">
        <v>1300</v>
      </c>
      <c r="E17" s="879"/>
      <c r="F17" s="879"/>
      <c r="G17" s="892">
        <v>1850</v>
      </c>
    </row>
    <row r="18" spans="1:7" ht="18" customHeight="1" hidden="1">
      <c r="A18" s="1721"/>
      <c r="B18" s="878">
        <v>2122</v>
      </c>
      <c r="C18" s="982" t="s">
        <v>328</v>
      </c>
      <c r="D18" s="892"/>
      <c r="E18" s="879"/>
      <c r="F18" s="879"/>
      <c r="G18" s="892"/>
    </row>
    <row r="19" spans="1:7" ht="18" customHeight="1" hidden="1">
      <c r="A19" s="1721"/>
      <c r="B19" s="878">
        <v>2221</v>
      </c>
      <c r="C19" s="982" t="s">
        <v>410</v>
      </c>
      <c r="D19" s="892"/>
      <c r="E19" s="879"/>
      <c r="F19" s="879"/>
      <c r="G19" s="892"/>
    </row>
    <row r="20" spans="1:7" ht="18" customHeight="1" hidden="1">
      <c r="A20" s="1721"/>
      <c r="B20" s="878">
        <v>2229</v>
      </c>
      <c r="C20" s="982" t="s">
        <v>14</v>
      </c>
      <c r="D20" s="892"/>
      <c r="E20" s="879"/>
      <c r="F20" s="879"/>
      <c r="G20" s="892"/>
    </row>
    <row r="21" spans="1:7" ht="18" customHeight="1" hidden="1">
      <c r="A21" s="1721"/>
      <c r="B21" s="878">
        <v>2322</v>
      </c>
      <c r="C21" s="982" t="s">
        <v>116</v>
      </c>
      <c r="D21" s="892"/>
      <c r="E21" s="879"/>
      <c r="F21" s="879"/>
      <c r="G21" s="892"/>
    </row>
    <row r="22" spans="1:7" ht="21.75" customHeight="1">
      <c r="A22" s="1721"/>
      <c r="B22" s="878" t="s">
        <v>414</v>
      </c>
      <c r="C22" s="982" t="s">
        <v>251</v>
      </c>
      <c r="D22" s="892">
        <v>3000</v>
      </c>
      <c r="E22" s="879"/>
      <c r="F22" s="879"/>
      <c r="G22" s="892">
        <v>3500</v>
      </c>
    </row>
    <row r="23" spans="1:7" ht="21.75" customHeight="1" thickBot="1">
      <c r="A23" s="1721"/>
      <c r="B23" s="878">
        <v>2324</v>
      </c>
      <c r="C23" s="982" t="s">
        <v>55</v>
      </c>
      <c r="D23" s="892">
        <v>0</v>
      </c>
      <c r="E23" s="879"/>
      <c r="F23" s="879"/>
      <c r="G23" s="892">
        <v>0</v>
      </c>
    </row>
    <row r="24" spans="1:7" ht="29.25" customHeight="1" thickTop="1">
      <c r="A24" s="1722"/>
      <c r="B24" s="1699" t="s">
        <v>408</v>
      </c>
      <c r="C24" s="1700"/>
      <c r="D24" s="905">
        <f>SUM(D14:D23)</f>
        <v>8300</v>
      </c>
      <c r="E24" s="904">
        <f>SUM(E14:E23)</f>
        <v>1080.9</v>
      </c>
      <c r="F24" s="904">
        <f>SUM(F14:F23)</f>
        <v>1264.8</v>
      </c>
      <c r="G24" s="905">
        <f>SUM(G14:G23)</f>
        <v>10350</v>
      </c>
    </row>
    <row r="25" spans="1:7" ht="33" customHeight="1">
      <c r="A25" s="1697" t="s">
        <v>56</v>
      </c>
      <c r="B25" s="1698"/>
      <c r="C25" s="1698"/>
      <c r="D25" s="897">
        <f>D13+D24</f>
        <v>85320</v>
      </c>
      <c r="E25" s="346">
        <f>E13+E24</f>
        <v>1080.9</v>
      </c>
      <c r="F25" s="346">
        <f>F13+F24</f>
        <v>4064.8</v>
      </c>
      <c r="G25" s="897">
        <f>G13+G24</f>
        <v>89950</v>
      </c>
    </row>
    <row r="26" spans="1:8" ht="18" customHeight="1" hidden="1">
      <c r="A26" s="1709" t="s">
        <v>406</v>
      </c>
      <c r="B26" s="406">
        <v>4111</v>
      </c>
      <c r="C26" s="407" t="s">
        <v>208</v>
      </c>
      <c r="D26" s="898">
        <v>0</v>
      </c>
      <c r="E26" s="408">
        <v>7415.4</v>
      </c>
      <c r="F26" s="408">
        <v>9391.7</v>
      </c>
      <c r="G26" s="898">
        <v>0</v>
      </c>
      <c r="H26" s="344"/>
    </row>
    <row r="27" spans="1:8" ht="21.75" customHeight="1">
      <c r="A27" s="1710"/>
      <c r="B27" s="985">
        <v>4112</v>
      </c>
      <c r="C27" s="987" t="s">
        <v>207</v>
      </c>
      <c r="D27" s="899">
        <v>46393</v>
      </c>
      <c r="E27" s="889"/>
      <c r="F27" s="882"/>
      <c r="G27" s="899">
        <v>46587</v>
      </c>
      <c r="H27" s="344"/>
    </row>
    <row r="28" spans="1:8" ht="18" customHeight="1" hidden="1">
      <c r="A28" s="1710"/>
      <c r="B28" s="986">
        <v>4116</v>
      </c>
      <c r="C28" s="988" t="s">
        <v>206</v>
      </c>
      <c r="D28" s="900"/>
      <c r="E28" s="890"/>
      <c r="F28" s="884"/>
      <c r="G28" s="900"/>
      <c r="H28" s="344"/>
    </row>
    <row r="29" spans="1:8" ht="21.75" customHeight="1">
      <c r="A29" s="1710"/>
      <c r="B29" s="986">
        <v>4121</v>
      </c>
      <c r="C29" s="988" t="s">
        <v>209</v>
      </c>
      <c r="D29" s="900">
        <v>194786</v>
      </c>
      <c r="E29" s="890"/>
      <c r="F29" s="884"/>
      <c r="G29" s="900">
        <v>204481</v>
      </c>
      <c r="H29" s="344"/>
    </row>
    <row r="30" spans="1:8" ht="18" customHeight="1" hidden="1">
      <c r="A30" s="1710"/>
      <c r="B30" s="986">
        <v>4122</v>
      </c>
      <c r="C30" s="988" t="s">
        <v>252</v>
      </c>
      <c r="D30" s="900"/>
      <c r="E30" s="890"/>
      <c r="F30" s="884"/>
      <c r="G30" s="900"/>
      <c r="H30" s="344"/>
    </row>
    <row r="31" spans="1:8" ht="18" customHeight="1" hidden="1">
      <c r="A31" s="1710"/>
      <c r="B31" s="986">
        <v>4129</v>
      </c>
      <c r="C31" s="988" t="s">
        <v>13</v>
      </c>
      <c r="D31" s="900"/>
      <c r="E31" s="890"/>
      <c r="F31" s="884"/>
      <c r="G31" s="900"/>
      <c r="H31" s="344"/>
    </row>
    <row r="32" spans="1:8" ht="21.75" customHeight="1" thickBot="1">
      <c r="A32" s="1710"/>
      <c r="B32" s="986">
        <v>4131</v>
      </c>
      <c r="C32" s="988" t="s">
        <v>89</v>
      </c>
      <c r="D32" s="900">
        <v>255051.8</v>
      </c>
      <c r="E32" s="890"/>
      <c r="F32" s="884"/>
      <c r="G32" s="900">
        <v>350000</v>
      </c>
      <c r="H32" s="344"/>
    </row>
    <row r="33" spans="1:8" ht="18" customHeight="1" hidden="1">
      <c r="A33" s="1710"/>
      <c r="B33" s="883">
        <v>4221</v>
      </c>
      <c r="C33" s="888" t="s">
        <v>411</v>
      </c>
      <c r="D33" s="900">
        <v>0</v>
      </c>
      <c r="E33" s="890">
        <v>18500</v>
      </c>
      <c r="F33" s="884">
        <v>18500</v>
      </c>
      <c r="G33" s="900">
        <v>0</v>
      </c>
      <c r="H33" s="344"/>
    </row>
    <row r="34" spans="1:8" ht="18" customHeight="1" hidden="1">
      <c r="A34" s="1710"/>
      <c r="B34" s="906">
        <v>4222</v>
      </c>
      <c r="C34" s="907" t="s">
        <v>12</v>
      </c>
      <c r="D34" s="910">
        <v>0</v>
      </c>
      <c r="E34" s="908">
        <v>-5000</v>
      </c>
      <c r="F34" s="909">
        <v>-5000</v>
      </c>
      <c r="G34" s="910">
        <v>0</v>
      </c>
      <c r="H34" s="344"/>
    </row>
    <row r="35" spans="1:8" ht="26.25" customHeight="1" thickBot="1" thickTop="1">
      <c r="A35" s="1710"/>
      <c r="B35" s="1711" t="s">
        <v>408</v>
      </c>
      <c r="C35" s="1712"/>
      <c r="D35" s="913">
        <f>SUM(D26:D34)</f>
        <v>496230.8</v>
      </c>
      <c r="E35" s="911">
        <f>SUM(E26:E34)</f>
        <v>20915.4</v>
      </c>
      <c r="F35" s="912">
        <f>SUM(F26:F34)</f>
        <v>22891.7</v>
      </c>
      <c r="G35" s="913">
        <f>SUM(G26:G34)</f>
        <v>601068</v>
      </c>
      <c r="H35" s="344"/>
    </row>
    <row r="36" spans="1:8" ht="30" customHeight="1" thickBot="1">
      <c r="A36" s="1704" t="s">
        <v>57</v>
      </c>
      <c r="B36" s="1705"/>
      <c r="C36" s="1705"/>
      <c r="D36" s="918">
        <f>D25+D35</f>
        <v>581550.8</v>
      </c>
      <c r="E36" s="917">
        <f>E25+E35</f>
        <v>21996.300000000003</v>
      </c>
      <c r="F36" s="917">
        <f>F25+F35</f>
        <v>26956.5</v>
      </c>
      <c r="G36" s="918">
        <f>G25+G35</f>
        <v>691018</v>
      </c>
      <c r="H36" s="344"/>
    </row>
    <row r="37" spans="1:9" ht="21.75" customHeight="1">
      <c r="A37" s="1706" t="s">
        <v>407</v>
      </c>
      <c r="B37" s="914"/>
      <c r="C37" s="915" t="s">
        <v>9</v>
      </c>
      <c r="D37" s="1342">
        <v>70000</v>
      </c>
      <c r="E37" s="916"/>
      <c r="F37" s="916"/>
      <c r="G37" s="1383">
        <v>122417</v>
      </c>
      <c r="H37" s="271"/>
      <c r="I37" s="343"/>
    </row>
    <row r="38" spans="1:10" ht="21.75" customHeight="1">
      <c r="A38" s="1707"/>
      <c r="B38" s="885"/>
      <c r="C38" s="886" t="s">
        <v>521</v>
      </c>
      <c r="D38" s="1343">
        <v>37919.2</v>
      </c>
      <c r="E38" s="887"/>
      <c r="F38" s="887"/>
      <c r="G38" s="893">
        <v>23180.2</v>
      </c>
      <c r="H38" s="344"/>
      <c r="I38" s="343"/>
      <c r="J38" s="343"/>
    </row>
    <row r="39" spans="1:9" ht="21.75" customHeight="1">
      <c r="A39" s="1707"/>
      <c r="B39" s="885"/>
      <c r="C39" s="886" t="s">
        <v>10</v>
      </c>
      <c r="D39" s="1343">
        <v>1000</v>
      </c>
      <c r="E39" s="887"/>
      <c r="F39" s="887"/>
      <c r="G39" s="893">
        <v>300</v>
      </c>
      <c r="H39" s="271"/>
      <c r="I39" s="343"/>
    </row>
    <row r="40" spans="1:9" ht="21.75" customHeight="1">
      <c r="A40" s="1707"/>
      <c r="B40" s="885"/>
      <c r="C40" s="886" t="s">
        <v>474</v>
      </c>
      <c r="D40" s="1343">
        <v>19912.9</v>
      </c>
      <c r="E40" s="887"/>
      <c r="F40" s="887"/>
      <c r="G40" s="893">
        <v>19613.4</v>
      </c>
      <c r="H40" s="344"/>
      <c r="I40" s="343"/>
    </row>
    <row r="41" spans="1:8" ht="21.75" customHeight="1">
      <c r="A41" s="1707"/>
      <c r="B41" s="885"/>
      <c r="C41" s="886" t="s">
        <v>677</v>
      </c>
      <c r="D41" s="1343">
        <v>0</v>
      </c>
      <c r="E41" s="887"/>
      <c r="F41" s="887"/>
      <c r="G41" s="893">
        <v>409.7</v>
      </c>
      <c r="H41" s="344"/>
    </row>
    <row r="42" spans="1:8" ht="21.75" customHeight="1">
      <c r="A42" s="1707"/>
      <c r="B42" s="885"/>
      <c r="C42" s="886" t="s">
        <v>622</v>
      </c>
      <c r="D42" s="1343">
        <v>0</v>
      </c>
      <c r="E42" s="887"/>
      <c r="F42" s="887"/>
      <c r="G42" s="893">
        <v>3670.5</v>
      </c>
      <c r="H42" s="344"/>
    </row>
    <row r="43" spans="1:8" ht="21.75" customHeight="1">
      <c r="A43" s="1708"/>
      <c r="B43" s="919"/>
      <c r="C43" s="920" t="s">
        <v>738</v>
      </c>
      <c r="D43" s="1645">
        <v>0</v>
      </c>
      <c r="E43" s="921"/>
      <c r="F43" s="921"/>
      <c r="G43" s="922">
        <v>156.1</v>
      </c>
      <c r="H43" s="344"/>
    </row>
    <row r="44" spans="1:8" ht="21.75" customHeight="1">
      <c r="A44" s="1708"/>
      <c r="B44" s="919"/>
      <c r="C44" s="920" t="s">
        <v>747</v>
      </c>
      <c r="D44" s="1645">
        <v>0</v>
      </c>
      <c r="E44" s="921"/>
      <c r="F44" s="921"/>
      <c r="G44" s="922">
        <v>55000</v>
      </c>
      <c r="H44" s="344"/>
    </row>
    <row r="45" spans="1:8" ht="21.75" customHeight="1" thickBot="1">
      <c r="A45" s="1708"/>
      <c r="B45" s="919"/>
      <c r="C45" s="920" t="s">
        <v>11</v>
      </c>
      <c r="D45" s="1344">
        <v>2075.4</v>
      </c>
      <c r="E45" s="921"/>
      <c r="F45" s="921"/>
      <c r="G45" s="922">
        <v>2092</v>
      </c>
      <c r="H45" s="344"/>
    </row>
    <row r="46" spans="1:9" ht="26.25" customHeight="1" thickBot="1" thickTop="1">
      <c r="A46" s="1708"/>
      <c r="B46" s="1711" t="s">
        <v>408</v>
      </c>
      <c r="C46" s="1712"/>
      <c r="D46" s="1050">
        <f>SUM(D37:D45)</f>
        <v>130907.5</v>
      </c>
      <c r="E46" s="1049"/>
      <c r="F46" s="1049">
        <v>1484.9</v>
      </c>
      <c r="G46" s="1050">
        <f>SUM(G37:G45)</f>
        <v>226838.90000000002</v>
      </c>
      <c r="H46" s="271"/>
      <c r="I46" s="343"/>
    </row>
    <row r="47" spans="1:10" ht="33.75" customHeight="1">
      <c r="A47" s="1718" t="s">
        <v>117</v>
      </c>
      <c r="B47" s="1719"/>
      <c r="C47" s="1719"/>
      <c r="D47" s="923">
        <f>D36+D37+D38+D39+D40++D45+D42</f>
        <v>712458.3</v>
      </c>
      <c r="E47" s="923">
        <f>E36+E37+E38+E39+E42+E46</f>
        <v>21996.300000000003</v>
      </c>
      <c r="F47" s="923">
        <f>F36+F37+F38+F39+F42+F46</f>
        <v>28441.4</v>
      </c>
      <c r="G47" s="923">
        <f>G36+G46</f>
        <v>917856.9</v>
      </c>
      <c r="H47" s="343"/>
      <c r="J47" s="343"/>
    </row>
    <row r="48" spans="1:7" ht="38.25" customHeight="1">
      <c r="A48" s="1713" t="s">
        <v>433</v>
      </c>
      <c r="B48" s="1714"/>
      <c r="C48" s="1714"/>
      <c r="D48" s="1714"/>
      <c r="E48" s="1714"/>
      <c r="F48" s="1714"/>
      <c r="G48" s="1714"/>
    </row>
    <row r="49" spans="4:7" ht="15">
      <c r="D49" s="343"/>
      <c r="G49" s="343"/>
    </row>
    <row r="51" ht="15">
      <c r="I51" s="343"/>
    </row>
  </sheetData>
  <sheetProtection/>
  <mergeCells count="20">
    <mergeCell ref="A48:G48"/>
    <mergeCell ref="B13:C13"/>
    <mergeCell ref="A5:A13"/>
    <mergeCell ref="A47:C47"/>
    <mergeCell ref="B35:C35"/>
    <mergeCell ref="A14:A24"/>
    <mergeCell ref="A1:F1"/>
    <mergeCell ref="A3:A4"/>
    <mergeCell ref="B3:C3"/>
    <mergeCell ref="A2:C2"/>
    <mergeCell ref="A36:C36"/>
    <mergeCell ref="A37:A46"/>
    <mergeCell ref="A26:A35"/>
    <mergeCell ref="B46:C46"/>
    <mergeCell ref="G2:G4"/>
    <mergeCell ref="F2:F4"/>
    <mergeCell ref="E2:E4"/>
    <mergeCell ref="D2:D4"/>
    <mergeCell ref="A25:C25"/>
    <mergeCell ref="B24:C24"/>
  </mergeCells>
  <printOptions horizontalCentered="1"/>
  <pageMargins left="0.31496062992125984" right="0.35433070866141736" top="0.8267716535433072" bottom="0.35433070866141736" header="0.2362204724409449" footer="0.15748031496062992"/>
  <pageSetup horizontalDpi="600" verticalDpi="600" orientation="portrait" paperSize="9" scale="85" r:id="rId1"/>
  <headerFooter alignWithMargins="0">
    <oddFooter>&amp;L&amp;"Times New Roman,Obyčejné"&amp;8Rozpočet na rok 2014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SheetLayoutView="100" workbookViewId="0" topLeftCell="A1">
      <selection activeCell="A36" sqref="A36"/>
    </sheetView>
  </sheetViews>
  <sheetFormatPr defaultColWidth="9.00390625" defaultRowHeight="12.75"/>
  <cols>
    <col min="1" max="1" width="51.625" style="0" customWidth="1"/>
    <col min="2" max="4" width="12.00390625" style="0" customWidth="1"/>
  </cols>
  <sheetData>
    <row r="1" spans="1:4" ht="22.5">
      <c r="A1" s="1825" t="s">
        <v>607</v>
      </c>
      <c r="B1" s="1826"/>
      <c r="C1" s="1827"/>
      <c r="D1" s="1489" t="s">
        <v>725</v>
      </c>
    </row>
    <row r="2" spans="1:4" ht="86.25" customHeight="1" thickBot="1">
      <c r="A2" s="1490" t="s">
        <v>726</v>
      </c>
      <c r="B2" s="1491" t="s">
        <v>727</v>
      </c>
      <c r="C2" s="1491" t="s">
        <v>728</v>
      </c>
      <c r="D2" s="1492" t="s">
        <v>95</v>
      </c>
    </row>
    <row r="3" spans="1:4" ht="21.75" customHeight="1" thickTop="1">
      <c r="A3" s="1493" t="s">
        <v>61</v>
      </c>
      <c r="B3" s="1494"/>
      <c r="C3" s="1495">
        <v>460</v>
      </c>
      <c r="D3" s="1496">
        <v>460</v>
      </c>
    </row>
    <row r="4" spans="1:4" ht="0.75" customHeight="1">
      <c r="A4" s="1497" t="s">
        <v>173</v>
      </c>
      <c r="B4" s="1498"/>
      <c r="C4" s="1499">
        <v>0</v>
      </c>
      <c r="D4" s="1500">
        <v>0</v>
      </c>
    </row>
    <row r="5" spans="1:4" ht="18.75" customHeight="1" thickBot="1">
      <c r="A5" s="145">
        <v>516</v>
      </c>
      <c r="B5" s="1501">
        <v>0</v>
      </c>
      <c r="C5" s="1502">
        <v>460</v>
      </c>
      <c r="D5" s="1503">
        <v>460</v>
      </c>
    </row>
    <row r="6" spans="1:4" ht="13.5" hidden="1" thickBot="1">
      <c r="A6" s="145"/>
      <c r="B6" s="1504"/>
      <c r="C6" s="1505"/>
      <c r="D6" s="1506">
        <v>0</v>
      </c>
    </row>
    <row r="7" spans="1:4" ht="13.5" hidden="1" thickBot="1">
      <c r="A7" s="65" t="s">
        <v>729</v>
      </c>
      <c r="B7" s="1504">
        <v>0</v>
      </c>
      <c r="C7" s="1505"/>
      <c r="D7" s="1506">
        <v>0</v>
      </c>
    </row>
    <row r="8" spans="1:4" ht="13.5" hidden="1" thickBot="1">
      <c r="A8" s="145">
        <v>612</v>
      </c>
      <c r="B8" s="1501">
        <v>0</v>
      </c>
      <c r="C8" s="1507">
        <v>0</v>
      </c>
      <c r="D8" s="1508">
        <v>0</v>
      </c>
    </row>
    <row r="9" spans="1:4" ht="13.5" hidden="1" thickBot="1">
      <c r="A9" s="145"/>
      <c r="B9" s="1509"/>
      <c r="C9" s="1510"/>
      <c r="D9" s="1511">
        <v>0</v>
      </c>
    </row>
    <row r="10" spans="1:4" ht="13.5" hidden="1" thickBot="1">
      <c r="A10" s="65" t="s">
        <v>730</v>
      </c>
      <c r="B10" s="1509">
        <v>0</v>
      </c>
      <c r="C10" s="1510"/>
      <c r="D10" s="1511">
        <v>0</v>
      </c>
    </row>
    <row r="11" spans="1:4" ht="13.5" hidden="1" thickBot="1">
      <c r="A11" s="405">
        <v>613</v>
      </c>
      <c r="B11" s="1512">
        <v>0</v>
      </c>
      <c r="C11" s="1513">
        <v>0</v>
      </c>
      <c r="D11" s="1514">
        <v>0</v>
      </c>
    </row>
    <row r="12" spans="1:4" ht="25.5" customHeight="1" thickTop="1">
      <c r="A12" s="426" t="s">
        <v>20</v>
      </c>
      <c r="B12" s="1515">
        <v>0</v>
      </c>
      <c r="C12" s="1516">
        <v>460</v>
      </c>
      <c r="D12" s="1517">
        <v>460</v>
      </c>
    </row>
    <row r="13" spans="1:4" ht="15.75">
      <c r="A13" s="1487"/>
      <c r="B13" s="1488"/>
      <c r="C13" s="1518"/>
      <c r="D13" s="1519"/>
    </row>
    <row r="14" spans="1:4" ht="63.75" customHeight="1" thickBot="1">
      <c r="A14" s="1520" t="s">
        <v>731</v>
      </c>
      <c r="B14" s="1521" t="s">
        <v>732</v>
      </c>
      <c r="C14" s="1522" t="s">
        <v>95</v>
      </c>
      <c r="D14" s="1519"/>
    </row>
    <row r="15" spans="1:4" ht="18.75" customHeight="1" thickTop="1">
      <c r="A15" s="1523" t="s">
        <v>733</v>
      </c>
      <c r="B15" s="1524">
        <v>400</v>
      </c>
      <c r="C15" s="1525">
        <v>400</v>
      </c>
      <c r="D15" s="1519"/>
    </row>
    <row r="16" spans="1:4" ht="12.75" hidden="1">
      <c r="A16" s="1526"/>
      <c r="B16" s="1527"/>
      <c r="C16" s="1528">
        <v>0</v>
      </c>
      <c r="D16" s="1519"/>
    </row>
    <row r="17" spans="1:4" ht="20.25" customHeight="1" thickBot="1">
      <c r="A17" s="146">
        <v>516</v>
      </c>
      <c r="B17" s="1529">
        <v>400</v>
      </c>
      <c r="C17" s="1529">
        <v>400</v>
      </c>
      <c r="D17" s="1519"/>
    </row>
    <row r="18" spans="1:4" ht="24.75" customHeight="1" thickTop="1">
      <c r="A18" s="429" t="s">
        <v>20</v>
      </c>
      <c r="B18" s="1530">
        <v>400</v>
      </c>
      <c r="C18" s="1530">
        <v>400</v>
      </c>
      <c r="D18" s="1519"/>
    </row>
    <row r="19" spans="1:4" ht="12.75">
      <c r="A19" s="1519"/>
      <c r="B19" s="1519"/>
      <c r="C19" s="1519"/>
      <c r="D19" s="1519"/>
    </row>
    <row r="20" spans="1:4" ht="79.5" customHeight="1" thickBot="1">
      <c r="A20" s="1490" t="s">
        <v>734</v>
      </c>
      <c r="B20" s="1491" t="s">
        <v>284</v>
      </c>
      <c r="C20" s="1492" t="s">
        <v>95</v>
      </c>
      <c r="D20" s="1531"/>
    </row>
    <row r="21" spans="1:4" ht="0.75" customHeight="1" thickTop="1">
      <c r="A21" s="1532"/>
      <c r="B21" s="1533"/>
      <c r="C21" s="1533">
        <v>0</v>
      </c>
      <c r="D21" s="1531"/>
    </row>
    <row r="22" spans="1:4" ht="21.75" customHeight="1" thickBot="1">
      <c r="A22" s="1534">
        <v>513</v>
      </c>
      <c r="B22" s="1535">
        <v>0</v>
      </c>
      <c r="C22" s="1535">
        <v>0</v>
      </c>
      <c r="D22" s="1531"/>
    </row>
    <row r="23" spans="1:4" ht="18.75" customHeight="1" thickTop="1">
      <c r="A23" s="111" t="s">
        <v>62</v>
      </c>
      <c r="B23" s="1533">
        <v>3240</v>
      </c>
      <c r="C23" s="1533">
        <v>3240</v>
      </c>
      <c r="D23" s="1531"/>
    </row>
    <row r="24" spans="1:4" ht="12.75" hidden="1">
      <c r="A24" s="65"/>
      <c r="B24" s="1536">
        <v>0</v>
      </c>
      <c r="C24" s="1537">
        <v>0</v>
      </c>
      <c r="D24" s="1531"/>
    </row>
    <row r="25" spans="1:4" ht="12.75" hidden="1">
      <c r="A25" s="65" t="s">
        <v>173</v>
      </c>
      <c r="B25" s="1538">
        <v>0</v>
      </c>
      <c r="C25" s="1539">
        <v>0</v>
      </c>
      <c r="D25" s="1531"/>
    </row>
    <row r="26" spans="1:4" ht="17.25" customHeight="1" thickBot="1">
      <c r="A26" s="1540">
        <v>516</v>
      </c>
      <c r="B26" s="1541">
        <v>3240</v>
      </c>
      <c r="C26" s="1541">
        <v>3240</v>
      </c>
      <c r="D26" s="1531"/>
    </row>
    <row r="27" spans="1:4" ht="27" customHeight="1" thickTop="1">
      <c r="A27" s="426" t="s">
        <v>20</v>
      </c>
      <c r="B27" s="1515">
        <v>3240</v>
      </c>
      <c r="C27" s="1542">
        <v>3240</v>
      </c>
      <c r="D27" s="1531"/>
    </row>
  </sheetData>
  <sheetProtection/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&amp;L&amp;8Rozpočet na rok 2014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30"/>
  <sheetViews>
    <sheetView view="pageBreakPreview" zoomScale="115" zoomScaleSheetLayoutView="115" workbookViewId="0" topLeftCell="A1">
      <selection activeCell="K19" sqref="K19"/>
    </sheetView>
  </sheetViews>
  <sheetFormatPr defaultColWidth="9.00390625" defaultRowHeight="12.75"/>
  <cols>
    <col min="1" max="1" width="35.75390625" style="613" customWidth="1"/>
    <col min="2" max="2" width="10.00390625" style="613" customWidth="1"/>
    <col min="3" max="6" width="9.125" style="613" customWidth="1"/>
    <col min="7" max="7" width="10.375" style="613" customWidth="1"/>
    <col min="8" max="10" width="9.125" style="613" customWidth="1"/>
    <col min="11" max="11" width="9.75390625" style="613" customWidth="1"/>
    <col min="12" max="12" width="9.125" style="613" customWidth="1"/>
    <col min="13" max="13" width="12.125" style="613" customWidth="1"/>
    <col min="14" max="16384" width="9.125" style="613" customWidth="1"/>
  </cols>
  <sheetData>
    <row r="1" spans="1:13" s="781" customFormat="1" ht="33.75" customHeight="1" thickBot="1">
      <c r="A1" s="1828" t="s">
        <v>736</v>
      </c>
      <c r="B1" s="1829"/>
      <c r="C1" s="1829"/>
      <c r="D1" s="1829"/>
      <c r="E1" s="1829"/>
      <c r="F1" s="1829"/>
      <c r="G1" s="1829"/>
      <c r="H1" s="1829"/>
      <c r="I1" s="1829"/>
      <c r="J1" s="1829"/>
      <c r="K1" s="1829"/>
      <c r="L1" s="1829"/>
      <c r="M1" s="1489" t="s">
        <v>735</v>
      </c>
    </row>
    <row r="2" spans="1:13" ht="70.5" customHeight="1">
      <c r="A2" s="1436" t="s">
        <v>446</v>
      </c>
      <c r="B2" s="1437" t="s">
        <v>447</v>
      </c>
      <c r="C2" s="1438" t="s">
        <v>254</v>
      </c>
      <c r="D2" s="1438" t="s">
        <v>704</v>
      </c>
      <c r="E2" s="1438" t="s">
        <v>163</v>
      </c>
      <c r="F2" s="1438" t="s">
        <v>164</v>
      </c>
      <c r="G2" s="1438" t="s">
        <v>165</v>
      </c>
      <c r="H2" s="1438" t="s">
        <v>448</v>
      </c>
      <c r="I2" s="1438" t="s">
        <v>449</v>
      </c>
      <c r="J2" s="1438" t="s">
        <v>450</v>
      </c>
      <c r="K2" s="1438" t="s">
        <v>451</v>
      </c>
      <c r="L2" s="1439" t="s">
        <v>452</v>
      </c>
      <c r="M2" s="1440" t="s">
        <v>95</v>
      </c>
    </row>
    <row r="3" spans="1:13" ht="15.75" customHeight="1">
      <c r="A3" s="1441" t="s">
        <v>16</v>
      </c>
      <c r="B3" s="1442">
        <v>200</v>
      </c>
      <c r="C3" s="1443"/>
      <c r="D3" s="1443"/>
      <c r="E3" s="1443"/>
      <c r="F3" s="1443"/>
      <c r="G3" s="1443">
        <v>50</v>
      </c>
      <c r="H3" s="1443"/>
      <c r="I3" s="1443"/>
      <c r="J3" s="1443"/>
      <c r="K3" s="1443"/>
      <c r="L3" s="1444"/>
      <c r="M3" s="1445">
        <f>SUM(B3:L3)</f>
        <v>250</v>
      </c>
    </row>
    <row r="4" spans="1:13" ht="15.75" customHeight="1">
      <c r="A4" s="1441" t="s">
        <v>21</v>
      </c>
      <c r="B4" s="1442">
        <v>150</v>
      </c>
      <c r="C4" s="1443"/>
      <c r="D4" s="1443"/>
      <c r="E4" s="1443"/>
      <c r="F4" s="1443"/>
      <c r="G4" s="1443">
        <v>100</v>
      </c>
      <c r="H4" s="1443"/>
      <c r="I4" s="1443"/>
      <c r="J4" s="1443"/>
      <c r="K4" s="1443"/>
      <c r="L4" s="1444"/>
      <c r="M4" s="1445">
        <f>SUM(B4:L4)</f>
        <v>250</v>
      </c>
    </row>
    <row r="5" spans="1:13" ht="15.75" customHeight="1">
      <c r="A5" s="1446">
        <v>513</v>
      </c>
      <c r="B5" s="1447">
        <f>SUM(B3:B4)</f>
        <v>350</v>
      </c>
      <c r="C5" s="1448">
        <f aca="true" t="shared" si="0" ref="C5:L5">SUM(C3:C4)</f>
        <v>0</v>
      </c>
      <c r="D5" s="1448"/>
      <c r="E5" s="1448">
        <f t="shared" si="0"/>
        <v>0</v>
      </c>
      <c r="F5" s="1448">
        <f t="shared" si="0"/>
        <v>0</v>
      </c>
      <c r="G5" s="1448">
        <f t="shared" si="0"/>
        <v>150</v>
      </c>
      <c r="H5" s="1448">
        <f t="shared" si="0"/>
        <v>0</v>
      </c>
      <c r="I5" s="1448">
        <f t="shared" si="0"/>
        <v>0</v>
      </c>
      <c r="J5" s="1448">
        <f t="shared" si="0"/>
        <v>0</v>
      </c>
      <c r="K5" s="1448">
        <f t="shared" si="0"/>
        <v>0</v>
      </c>
      <c r="L5" s="1449">
        <f t="shared" si="0"/>
        <v>0</v>
      </c>
      <c r="M5" s="1450">
        <f>SUM(M3:M4)</f>
        <v>500</v>
      </c>
    </row>
    <row r="6" spans="1:13" ht="15.75" customHeight="1">
      <c r="A6" s="1451"/>
      <c r="B6" s="1442"/>
      <c r="C6" s="1443"/>
      <c r="D6" s="1443"/>
      <c r="E6" s="1443"/>
      <c r="F6" s="1443"/>
      <c r="G6" s="1443"/>
      <c r="H6" s="1443"/>
      <c r="I6" s="1443"/>
      <c r="J6" s="1443"/>
      <c r="K6" s="1443"/>
      <c r="L6" s="1444"/>
      <c r="M6" s="1445"/>
    </row>
    <row r="7" spans="1:13" ht="15.75" customHeight="1">
      <c r="A7" s="1441" t="s">
        <v>197</v>
      </c>
      <c r="B7" s="1442">
        <v>150</v>
      </c>
      <c r="C7" s="1443"/>
      <c r="D7" s="1443"/>
      <c r="E7" s="1443"/>
      <c r="F7" s="1443"/>
      <c r="G7" s="1443">
        <v>600</v>
      </c>
      <c r="H7" s="1443"/>
      <c r="I7" s="1443"/>
      <c r="J7" s="1443"/>
      <c r="K7" s="1443"/>
      <c r="L7" s="1444"/>
      <c r="M7" s="1445">
        <f>SUM(B7:L7)</f>
        <v>750</v>
      </c>
    </row>
    <row r="8" spans="1:13" ht="15.75" customHeight="1">
      <c r="A8" s="1441" t="s">
        <v>49</v>
      </c>
      <c r="B8" s="1442">
        <v>200</v>
      </c>
      <c r="C8" s="1443"/>
      <c r="D8" s="1443"/>
      <c r="E8" s="1443"/>
      <c r="F8" s="1443"/>
      <c r="G8" s="1443">
        <v>800</v>
      </c>
      <c r="H8" s="1443"/>
      <c r="I8" s="1443"/>
      <c r="J8" s="1443"/>
      <c r="K8" s="1443">
        <v>0</v>
      </c>
      <c r="L8" s="1444"/>
      <c r="M8" s="1445">
        <f>SUM(B8:L8)</f>
        <v>1000</v>
      </c>
    </row>
    <row r="9" spans="1:13" ht="15.75" customHeight="1">
      <c r="A9" s="1446">
        <v>515</v>
      </c>
      <c r="B9" s="1447">
        <f>SUM(B6:B8)</f>
        <v>350</v>
      </c>
      <c r="C9" s="1448">
        <f aca="true" t="shared" si="1" ref="C9:L9">SUM(C6:C8)</f>
        <v>0</v>
      </c>
      <c r="D9" s="1448">
        <f t="shared" si="1"/>
        <v>0</v>
      </c>
      <c r="E9" s="1448">
        <f t="shared" si="1"/>
        <v>0</v>
      </c>
      <c r="F9" s="1448">
        <f t="shared" si="1"/>
        <v>0</v>
      </c>
      <c r="G9" s="1448">
        <f t="shared" si="1"/>
        <v>1400</v>
      </c>
      <c r="H9" s="1448">
        <f t="shared" si="1"/>
        <v>0</v>
      </c>
      <c r="I9" s="1448">
        <f t="shared" si="1"/>
        <v>0</v>
      </c>
      <c r="J9" s="1448">
        <f t="shared" si="1"/>
        <v>0</v>
      </c>
      <c r="K9" s="1448">
        <f t="shared" si="1"/>
        <v>0</v>
      </c>
      <c r="L9" s="1449">
        <f t="shared" si="1"/>
        <v>0</v>
      </c>
      <c r="M9" s="1450">
        <f>SUM(B9:G9)</f>
        <v>1750</v>
      </c>
    </row>
    <row r="10" spans="1:13" ht="15.75" customHeight="1" hidden="1">
      <c r="A10" s="1441"/>
      <c r="B10" s="1442"/>
      <c r="C10" s="1443"/>
      <c r="D10" s="1443"/>
      <c r="E10" s="1443"/>
      <c r="F10" s="1443"/>
      <c r="G10" s="1443"/>
      <c r="H10" s="1443"/>
      <c r="I10" s="1443"/>
      <c r="J10" s="1443"/>
      <c r="K10" s="1443"/>
      <c r="L10" s="1444"/>
      <c r="M10" s="1445"/>
    </row>
    <row r="11" spans="1:13" ht="15.75" customHeight="1">
      <c r="A11" s="1441" t="s">
        <v>453</v>
      </c>
      <c r="B11" s="1442"/>
      <c r="C11" s="1443"/>
      <c r="D11" s="1443"/>
      <c r="E11" s="1443"/>
      <c r="F11" s="1443"/>
      <c r="G11" s="1443">
        <v>100</v>
      </c>
      <c r="H11" s="1443"/>
      <c r="I11" s="1443"/>
      <c r="J11" s="1443"/>
      <c r="K11" s="1443">
        <v>10</v>
      </c>
      <c r="L11" s="1444"/>
      <c r="M11" s="1445">
        <f>SUM(B11:L11)</f>
        <v>110</v>
      </c>
    </row>
    <row r="12" spans="1:13" ht="15.75" customHeight="1">
      <c r="A12" s="1441" t="s">
        <v>173</v>
      </c>
      <c r="B12" s="1442">
        <v>7500</v>
      </c>
      <c r="C12" s="1443">
        <v>400</v>
      </c>
      <c r="D12" s="1443"/>
      <c r="E12" s="1443">
        <v>75</v>
      </c>
      <c r="F12" s="1443">
        <v>1800</v>
      </c>
      <c r="G12" s="1443">
        <v>41000</v>
      </c>
      <c r="H12" s="1443">
        <v>30</v>
      </c>
      <c r="I12" s="1443">
        <v>2000</v>
      </c>
      <c r="J12" s="1443">
        <v>121</v>
      </c>
      <c r="K12" s="1443"/>
      <c r="L12" s="1444"/>
      <c r="M12" s="1445">
        <f>SUM(B12:L12)</f>
        <v>52926</v>
      </c>
    </row>
    <row r="13" spans="1:13" ht="15.75" customHeight="1">
      <c r="A13" s="1446">
        <v>516</v>
      </c>
      <c r="B13" s="1447">
        <f>SUM(B10:B12)</f>
        <v>7500</v>
      </c>
      <c r="C13" s="1448">
        <f aca="true" t="shared" si="2" ref="C13:L13">SUM(C10:C12)</f>
        <v>400</v>
      </c>
      <c r="D13" s="1448">
        <f t="shared" si="2"/>
        <v>0</v>
      </c>
      <c r="E13" s="1448">
        <f t="shared" si="2"/>
        <v>75</v>
      </c>
      <c r="F13" s="1448">
        <f t="shared" si="2"/>
        <v>1800</v>
      </c>
      <c r="G13" s="1448">
        <f t="shared" si="2"/>
        <v>41100</v>
      </c>
      <c r="H13" s="1448">
        <f t="shared" si="2"/>
        <v>30</v>
      </c>
      <c r="I13" s="1448">
        <f t="shared" si="2"/>
        <v>2000</v>
      </c>
      <c r="J13" s="1448">
        <f t="shared" si="2"/>
        <v>121</v>
      </c>
      <c r="K13" s="1448">
        <f t="shared" si="2"/>
        <v>10</v>
      </c>
      <c r="L13" s="1449">
        <f t="shared" si="2"/>
        <v>0</v>
      </c>
      <c r="M13" s="1450">
        <f>SUM(M10:M12)</f>
        <v>53036</v>
      </c>
    </row>
    <row r="14" spans="1:13" ht="15.75" customHeight="1">
      <c r="A14" s="1441"/>
      <c r="B14" s="1442"/>
      <c r="C14" s="1443"/>
      <c r="D14" s="1443"/>
      <c r="E14" s="1443"/>
      <c r="F14" s="1443"/>
      <c r="G14" s="1443"/>
      <c r="H14" s="1443"/>
      <c r="I14" s="1443"/>
      <c r="J14" s="1443"/>
      <c r="K14" s="1443"/>
      <c r="L14" s="1444"/>
      <c r="M14" s="1445"/>
    </row>
    <row r="15" spans="1:13" ht="15.75" customHeight="1">
      <c r="A15" s="1441" t="s">
        <v>26</v>
      </c>
      <c r="B15" s="1442">
        <v>400</v>
      </c>
      <c r="C15" s="1443"/>
      <c r="D15" s="1443"/>
      <c r="E15" s="1443"/>
      <c r="F15" s="1443"/>
      <c r="G15" s="1443">
        <v>800</v>
      </c>
      <c r="H15" s="1443"/>
      <c r="I15" s="1443"/>
      <c r="J15" s="1443"/>
      <c r="K15" s="1443"/>
      <c r="L15" s="1444">
        <v>50</v>
      </c>
      <c r="M15" s="1445">
        <f>SUM(B15:L15)</f>
        <v>1250</v>
      </c>
    </row>
    <row r="16" spans="1:13" ht="15.75" customHeight="1">
      <c r="A16" s="1446">
        <v>517</v>
      </c>
      <c r="B16" s="1447">
        <f>SUM(B14:B15)</f>
        <v>400</v>
      </c>
      <c r="C16" s="1448">
        <f aca="true" t="shared" si="3" ref="C16:L16">SUM(C14:C15)</f>
        <v>0</v>
      </c>
      <c r="D16" s="1448">
        <f t="shared" si="3"/>
        <v>0</v>
      </c>
      <c r="E16" s="1448">
        <f t="shared" si="3"/>
        <v>0</v>
      </c>
      <c r="F16" s="1448">
        <f t="shared" si="3"/>
        <v>0</v>
      </c>
      <c r="G16" s="1448">
        <f t="shared" si="3"/>
        <v>800</v>
      </c>
      <c r="H16" s="1448">
        <f t="shared" si="3"/>
        <v>0</v>
      </c>
      <c r="I16" s="1448">
        <f t="shared" si="3"/>
        <v>0</v>
      </c>
      <c r="J16" s="1448">
        <f t="shared" si="3"/>
        <v>0</v>
      </c>
      <c r="K16" s="1448">
        <f t="shared" si="3"/>
        <v>0</v>
      </c>
      <c r="L16" s="1449">
        <f t="shared" si="3"/>
        <v>50</v>
      </c>
      <c r="M16" s="1450">
        <f>SUM(M14:M15)</f>
        <v>1250</v>
      </c>
    </row>
    <row r="17" spans="1:13" ht="15.75" customHeight="1">
      <c r="A17" s="1441" t="s">
        <v>454</v>
      </c>
      <c r="B17" s="1447"/>
      <c r="C17" s="1448"/>
      <c r="D17" s="1448"/>
      <c r="E17" s="1448"/>
      <c r="F17" s="1448"/>
      <c r="G17" s="1448"/>
      <c r="H17" s="1448"/>
      <c r="I17" s="1448"/>
      <c r="J17" s="1452"/>
      <c r="K17" s="1443">
        <v>10</v>
      </c>
      <c r="L17" s="1449"/>
      <c r="M17" s="1450">
        <f>SUM(B17:L17)</f>
        <v>10</v>
      </c>
    </row>
    <row r="18" spans="1:13" ht="29.25" customHeight="1">
      <c r="A18" s="1441" t="s">
        <v>455</v>
      </c>
      <c r="B18" s="1442"/>
      <c r="C18" s="1443"/>
      <c r="D18" s="1443"/>
      <c r="E18" s="1443"/>
      <c r="F18" s="1443"/>
      <c r="G18" s="1443"/>
      <c r="H18" s="1443"/>
      <c r="I18" s="1443"/>
      <c r="J18" s="1452"/>
      <c r="K18" s="1443">
        <f>'[61]0241'!$K$18</f>
        <v>350</v>
      </c>
      <c r="L18" s="1444"/>
      <c r="M18" s="1450">
        <f>SUM(B18:L18)</f>
        <v>350</v>
      </c>
    </row>
    <row r="19" spans="1:13" ht="15.75" customHeight="1">
      <c r="A19" s="1446">
        <v>522</v>
      </c>
      <c r="B19" s="1447">
        <f aca="true" t="shared" si="4" ref="B19:L19">SUM(B17:B18)</f>
        <v>0</v>
      </c>
      <c r="C19" s="1448">
        <f t="shared" si="4"/>
        <v>0</v>
      </c>
      <c r="D19" s="1448">
        <f t="shared" si="4"/>
        <v>0</v>
      </c>
      <c r="E19" s="1448">
        <f t="shared" si="4"/>
        <v>0</v>
      </c>
      <c r="F19" s="1448">
        <f t="shared" si="4"/>
        <v>0</v>
      </c>
      <c r="G19" s="1448">
        <f t="shared" si="4"/>
        <v>0</v>
      </c>
      <c r="H19" s="1448">
        <f t="shared" si="4"/>
        <v>0</v>
      </c>
      <c r="I19" s="1448">
        <f t="shared" si="4"/>
        <v>0</v>
      </c>
      <c r="J19" s="1448">
        <f t="shared" si="4"/>
        <v>0</v>
      </c>
      <c r="K19" s="1448">
        <f>SUM(K17:K18)</f>
        <v>360</v>
      </c>
      <c r="L19" s="1449">
        <f t="shared" si="4"/>
        <v>0</v>
      </c>
      <c r="M19" s="1450">
        <f>SUM(B19:L19)</f>
        <v>360</v>
      </c>
    </row>
    <row r="20" spans="1:13" ht="15.75" customHeight="1">
      <c r="A20" s="1441"/>
      <c r="B20" s="1442"/>
      <c r="C20" s="1443"/>
      <c r="D20" s="1443"/>
      <c r="E20" s="1443"/>
      <c r="F20" s="1443"/>
      <c r="G20" s="1443"/>
      <c r="H20" s="1443"/>
      <c r="I20" s="1443"/>
      <c r="J20" s="1443"/>
      <c r="K20" s="1443"/>
      <c r="L20" s="1444"/>
      <c r="M20" s="1445"/>
    </row>
    <row r="21" spans="1:13" ht="15.75" customHeight="1">
      <c r="A21" s="1441" t="s">
        <v>166</v>
      </c>
      <c r="B21" s="1442"/>
      <c r="C21" s="1443"/>
      <c r="D21" s="1443"/>
      <c r="E21" s="1443"/>
      <c r="F21" s="1443"/>
      <c r="G21" s="1443">
        <v>50</v>
      </c>
      <c r="H21" s="1443"/>
      <c r="I21" s="1443"/>
      <c r="J21" s="1443"/>
      <c r="K21" s="1443"/>
      <c r="L21" s="1444"/>
      <c r="M21" s="1445">
        <f>SUM(B21:L21)</f>
        <v>50</v>
      </c>
    </row>
    <row r="22" spans="1:13" ht="15.75" customHeight="1">
      <c r="A22" s="1441" t="s">
        <v>19</v>
      </c>
      <c r="B22" s="1442">
        <v>600</v>
      </c>
      <c r="C22" s="1443"/>
      <c r="D22" s="1443">
        <v>3750</v>
      </c>
      <c r="E22" s="1443"/>
      <c r="F22" s="1443"/>
      <c r="G22" s="1443">
        <v>2100</v>
      </c>
      <c r="H22" s="1443"/>
      <c r="I22" s="1443"/>
      <c r="J22" s="1443"/>
      <c r="K22" s="1443"/>
      <c r="L22" s="1444"/>
      <c r="M22" s="1445">
        <f>SUM(B22:L22)</f>
        <v>6450</v>
      </c>
    </row>
    <row r="23" spans="1:13" ht="15.75" customHeight="1">
      <c r="A23" s="1441" t="s">
        <v>189</v>
      </c>
      <c r="B23" s="1442">
        <v>700</v>
      </c>
      <c r="C23" s="1443"/>
      <c r="D23" s="1443"/>
      <c r="E23" s="1443"/>
      <c r="F23" s="1443"/>
      <c r="G23" s="1453">
        <v>50</v>
      </c>
      <c r="H23" s="1443"/>
      <c r="I23" s="1443"/>
      <c r="J23" s="1443"/>
      <c r="K23" s="1443"/>
      <c r="L23" s="1444"/>
      <c r="M23" s="1445">
        <f>SUM(B23:L23)</f>
        <v>750</v>
      </c>
    </row>
    <row r="24" spans="1:13" ht="23.25" customHeight="1" thickBot="1">
      <c r="A24" s="1454">
        <v>612</v>
      </c>
      <c r="B24" s="1455">
        <f>SUM(B21:B23)</f>
        <v>1300</v>
      </c>
      <c r="C24" s="1456">
        <f aca="true" t="shared" si="5" ref="C24:L24">SUM(C21:C23)</f>
        <v>0</v>
      </c>
      <c r="D24" s="1456">
        <f t="shared" si="5"/>
        <v>3750</v>
      </c>
      <c r="E24" s="1456">
        <f t="shared" si="5"/>
        <v>0</v>
      </c>
      <c r="F24" s="1456">
        <f t="shared" si="5"/>
        <v>0</v>
      </c>
      <c r="G24" s="1456">
        <f t="shared" si="5"/>
        <v>2200</v>
      </c>
      <c r="H24" s="1456">
        <f t="shared" si="5"/>
        <v>0</v>
      </c>
      <c r="I24" s="1456">
        <f t="shared" si="5"/>
        <v>0</v>
      </c>
      <c r="J24" s="1456">
        <f t="shared" si="5"/>
        <v>0</v>
      </c>
      <c r="K24" s="1456">
        <f t="shared" si="5"/>
        <v>0</v>
      </c>
      <c r="L24" s="1457">
        <f t="shared" si="5"/>
        <v>0</v>
      </c>
      <c r="M24" s="1458">
        <f>SUM(M20:M23)</f>
        <v>7250</v>
      </c>
    </row>
    <row r="25" spans="1:13" ht="27" customHeight="1" thickBot="1" thickTop="1">
      <c r="A25" s="1459" t="s">
        <v>20</v>
      </c>
      <c r="B25" s="1460">
        <f aca="true" t="shared" si="6" ref="B25:G25">B5+B9+B13+B16+B24+B19</f>
        <v>9900</v>
      </c>
      <c r="C25" s="1461">
        <f t="shared" si="6"/>
        <v>400</v>
      </c>
      <c r="D25" s="1461">
        <f t="shared" si="6"/>
        <v>3750</v>
      </c>
      <c r="E25" s="1461">
        <f t="shared" si="6"/>
        <v>75</v>
      </c>
      <c r="F25" s="1461">
        <f t="shared" si="6"/>
        <v>1800</v>
      </c>
      <c r="G25" s="1461">
        <f t="shared" si="6"/>
        <v>45650</v>
      </c>
      <c r="H25" s="1461">
        <f>H5+H9+H13+H16+H19+H24</f>
        <v>30</v>
      </c>
      <c r="I25" s="1461">
        <f>I5+I9+I13+I16+I19+I24</f>
        <v>2000</v>
      </c>
      <c r="J25" s="1461">
        <f>J5+J9+J13+J16+J19+J24</f>
        <v>121</v>
      </c>
      <c r="K25" s="1461">
        <f>K5+K9+K13+K16+K19+K24</f>
        <v>370</v>
      </c>
      <c r="L25" s="1462">
        <f>L5+L9+L13+L16+L19+L24</f>
        <v>50</v>
      </c>
      <c r="M25" s="1463">
        <f>SUM(B25:L25)</f>
        <v>64146</v>
      </c>
    </row>
    <row r="26" ht="11.25" customHeight="1"/>
    <row r="27" spans="1:6" ht="54.75" customHeight="1" thickBot="1">
      <c r="A27" s="32" t="s">
        <v>533</v>
      </c>
      <c r="B27" s="991" t="s">
        <v>295</v>
      </c>
      <c r="C27" s="991" t="s">
        <v>528</v>
      </c>
      <c r="D27" s="33" t="s">
        <v>222</v>
      </c>
      <c r="E27" s="33" t="s">
        <v>95</v>
      </c>
      <c r="F27" s="1432"/>
    </row>
    <row r="28" spans="1:6" ht="21.75" customHeight="1" thickTop="1">
      <c r="A28" s="17" t="s">
        <v>257</v>
      </c>
      <c r="B28" s="992">
        <f>'[24]0251'!$B$3</f>
        <v>22570</v>
      </c>
      <c r="C28" s="993">
        <f>'[24]0251'!$C$3</f>
        <v>40000</v>
      </c>
      <c r="D28" s="551">
        <v>0</v>
      </c>
      <c r="E28" s="1431">
        <f>SUM(A28:D28)</f>
        <v>62570</v>
      </c>
      <c r="F28" s="1433"/>
    </row>
    <row r="29" spans="1:6" s="994" customFormat="1" ht="31.5" customHeight="1" thickBot="1">
      <c r="A29" s="16">
        <v>612</v>
      </c>
      <c r="B29" s="995">
        <f>SUM(B28)</f>
        <v>22570</v>
      </c>
      <c r="C29" s="996">
        <v>40000</v>
      </c>
      <c r="D29" s="521">
        <f>SUM(D28)</f>
        <v>0</v>
      </c>
      <c r="E29" s="417">
        <f>SUM(E28)</f>
        <v>62570</v>
      </c>
      <c r="F29" s="1434"/>
    </row>
    <row r="30" spans="1:6" s="994" customFormat="1" ht="24.75" customHeight="1" thickTop="1">
      <c r="A30" s="419" t="s">
        <v>20</v>
      </c>
      <c r="B30" s="997">
        <f>B29</f>
        <v>22570</v>
      </c>
      <c r="C30" s="998">
        <v>40000</v>
      </c>
      <c r="D30" s="424">
        <f>D29</f>
        <v>0</v>
      </c>
      <c r="E30" s="420">
        <f>SUM(A30:D30)</f>
        <v>62570</v>
      </c>
      <c r="F30" s="1435"/>
    </row>
  </sheetData>
  <sheetProtection/>
  <mergeCells count="1">
    <mergeCell ref="A1:L1"/>
  </mergeCells>
  <printOptions horizontalCentered="1"/>
  <pageMargins left="0.15748031496062992" right="0.2362204724409449" top="0.63" bottom="0.3937007874015748" header="0.4" footer="0.1968503937007874"/>
  <pageSetup horizontalDpi="600" verticalDpi="600" orientation="landscape" paperSize="9" scale="82" r:id="rId1"/>
  <headerFooter alignWithMargins="0">
    <oddFooter>&amp;L&amp;"Times New Roman,Obyčejné"&amp;9Rozpočet na rok 2014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SheetLayoutView="100" workbookViewId="0" topLeftCell="A1">
      <selection activeCell="F22" sqref="F22"/>
    </sheetView>
  </sheetViews>
  <sheetFormatPr defaultColWidth="9.00390625" defaultRowHeight="12.75"/>
  <cols>
    <col min="1" max="1" width="35.25390625" style="7" customWidth="1"/>
    <col min="2" max="2" width="18.375" style="7" customWidth="1"/>
    <col min="3" max="3" width="21.625" style="7" customWidth="1"/>
    <col min="4" max="4" width="14.875" style="7" hidden="1" customWidth="1"/>
    <col min="5" max="5" width="16.75390625" style="7" hidden="1" customWidth="1"/>
    <col min="6" max="6" width="20.875" style="7" customWidth="1"/>
    <col min="7" max="16384" width="9.125" style="7" customWidth="1"/>
  </cols>
  <sheetData>
    <row r="1" spans="1:6" ht="39.75" customHeight="1">
      <c r="A1" s="1830" t="s">
        <v>607</v>
      </c>
      <c r="B1" s="1831"/>
      <c r="C1" s="1831"/>
      <c r="D1" s="1831"/>
      <c r="E1" s="141"/>
      <c r="F1" s="141" t="s">
        <v>544</v>
      </c>
    </row>
    <row r="2" spans="1:4" s="208" customFormat="1" ht="48" customHeight="1" hidden="1" thickBot="1">
      <c r="A2" s="32" t="s">
        <v>255</v>
      </c>
      <c r="B2" s="33" t="s">
        <v>256</v>
      </c>
      <c r="C2" s="34" t="s">
        <v>95</v>
      </c>
      <c r="D2" s="207"/>
    </row>
    <row r="3" spans="1:4" s="208" customFormat="1" ht="18" customHeight="1" hidden="1" thickTop="1">
      <c r="A3" s="17" t="s">
        <v>257</v>
      </c>
      <c r="B3" s="35">
        <f>'[2]0321'!$B$3</f>
        <v>0</v>
      </c>
      <c r="C3" s="35">
        <f>B3</f>
        <v>0</v>
      </c>
      <c r="D3" s="207"/>
    </row>
    <row r="4" spans="1:4" s="208" customFormat="1" ht="18" customHeight="1" hidden="1" thickBot="1">
      <c r="A4" s="209">
        <v>612</v>
      </c>
      <c r="B4" s="199">
        <f>SUM(B3)</f>
        <v>0</v>
      </c>
      <c r="C4" s="199">
        <f>SUM(B4)</f>
        <v>0</v>
      </c>
      <c r="D4" s="207"/>
    </row>
    <row r="5" spans="1:4" s="208" customFormat="1" ht="24" customHeight="1" hidden="1" thickTop="1">
      <c r="A5" s="210" t="s">
        <v>20</v>
      </c>
      <c r="B5" s="200">
        <f>B4</f>
        <v>0</v>
      </c>
      <c r="C5" s="200">
        <f>C4</f>
        <v>0</v>
      </c>
      <c r="D5" s="207"/>
    </row>
    <row r="6" spans="1:5" ht="9" customHeight="1" hidden="1">
      <c r="A6" s="2"/>
      <c r="B6" s="2"/>
      <c r="C6" s="2"/>
      <c r="D6" s="188"/>
      <c r="E6" s="4"/>
    </row>
    <row r="7" spans="1:7" s="182" customFormat="1" ht="48.75" customHeight="1" thickBot="1">
      <c r="A7" s="75" t="s">
        <v>388</v>
      </c>
      <c r="B7" s="60" t="s">
        <v>256</v>
      </c>
      <c r="C7" s="60" t="s">
        <v>258</v>
      </c>
      <c r="D7" s="60" t="s">
        <v>259</v>
      </c>
      <c r="E7" s="289" t="s">
        <v>260</v>
      </c>
      <c r="F7" s="76" t="s">
        <v>95</v>
      </c>
      <c r="G7" s="181"/>
    </row>
    <row r="8" spans="1:7" s="182" customFormat="1" ht="23.25" customHeight="1" hidden="1" thickTop="1">
      <c r="A8" s="211" t="s">
        <v>261</v>
      </c>
      <c r="B8" s="332">
        <v>0</v>
      </c>
      <c r="C8" s="135">
        <v>0</v>
      </c>
      <c r="D8" s="135"/>
      <c r="E8" s="333">
        <v>0</v>
      </c>
      <c r="F8" s="132">
        <f>SUM(B8:E8)</f>
        <v>0</v>
      </c>
      <c r="G8" s="181"/>
    </row>
    <row r="9" spans="1:7" s="182" customFormat="1" ht="17.25" customHeight="1" hidden="1">
      <c r="A9" s="520">
        <v>514</v>
      </c>
      <c r="B9" s="361">
        <f>B8</f>
        <v>0</v>
      </c>
      <c r="C9" s="354">
        <f>C8</f>
        <v>0</v>
      </c>
      <c r="D9" s="354">
        <f>D8</f>
        <v>0</v>
      </c>
      <c r="E9" s="355">
        <f>E8</f>
        <v>0</v>
      </c>
      <c r="F9" s="353">
        <f>F8</f>
        <v>0</v>
      </c>
      <c r="G9" s="181"/>
    </row>
    <row r="10" spans="1:7" s="182" customFormat="1" ht="17.25" customHeight="1" thickTop="1">
      <c r="A10" s="31" t="s">
        <v>262</v>
      </c>
      <c r="B10" s="571">
        <v>0</v>
      </c>
      <c r="C10" s="933">
        <f>'[3]0341'!$C$5</f>
        <v>0</v>
      </c>
      <c r="D10" s="127">
        <v>0</v>
      </c>
      <c r="E10" s="125">
        <v>0</v>
      </c>
      <c r="F10" s="127">
        <f>SUM(B10:E10)</f>
        <v>0</v>
      </c>
      <c r="G10" s="181"/>
    </row>
    <row r="11" spans="1:7" s="182" customFormat="1" ht="17.25" customHeight="1">
      <c r="A11" s="13" t="s">
        <v>173</v>
      </c>
      <c r="B11" s="29">
        <f>'[36]0341'!$B$6</f>
        <v>0</v>
      </c>
      <c r="C11" s="934">
        <f>'[36]0341'!$C$6</f>
        <v>600</v>
      </c>
      <c r="D11" s="89">
        <v>0</v>
      </c>
      <c r="E11" s="50">
        <v>0</v>
      </c>
      <c r="F11" s="89">
        <f>SUM(B11:E11)</f>
        <v>600</v>
      </c>
      <c r="G11" s="181"/>
    </row>
    <row r="12" spans="1:7" s="143" customFormat="1" ht="17.25" customHeight="1">
      <c r="A12" s="16">
        <v>516</v>
      </c>
      <c r="B12" s="132">
        <f>SUM(B10:B11)</f>
        <v>0</v>
      </c>
      <c r="C12" s="935">
        <f>SUM(C10:C11)</f>
        <v>600</v>
      </c>
      <c r="D12" s="133">
        <f>SUM(D10:D11)</f>
        <v>0</v>
      </c>
      <c r="E12" s="144">
        <f>SUM(E10:E11)</f>
        <v>0</v>
      </c>
      <c r="F12" s="133">
        <f>SUM(F10:F11)</f>
        <v>600</v>
      </c>
      <c r="G12" s="150"/>
    </row>
    <row r="13" spans="1:7" s="182" customFormat="1" ht="19.5" customHeight="1">
      <c r="A13" s="25" t="s">
        <v>26</v>
      </c>
      <c r="B13" s="45">
        <f>'[58]0341'!$B$8</f>
        <v>10000</v>
      </c>
      <c r="C13" s="936">
        <v>0</v>
      </c>
      <c r="D13" s="92">
        <v>0</v>
      </c>
      <c r="E13" s="47">
        <v>0</v>
      </c>
      <c r="F13" s="92">
        <f>SUM(B13:E13)</f>
        <v>10000</v>
      </c>
      <c r="G13" s="181"/>
    </row>
    <row r="14" spans="1:7" s="182" customFormat="1" ht="18" customHeight="1" thickBot="1">
      <c r="A14" s="16">
        <v>517</v>
      </c>
      <c r="B14" s="132">
        <f>B13</f>
        <v>10000</v>
      </c>
      <c r="C14" s="935">
        <f>C13</f>
        <v>0</v>
      </c>
      <c r="D14" s="133">
        <f>D13</f>
        <v>0</v>
      </c>
      <c r="E14" s="144">
        <f>E13</f>
        <v>0</v>
      </c>
      <c r="F14" s="133">
        <f>F13</f>
        <v>10000</v>
      </c>
      <c r="G14" s="181"/>
    </row>
    <row r="15" spans="1:7" s="182" customFormat="1" ht="20.25" customHeight="1" hidden="1">
      <c r="A15" s="13" t="s">
        <v>263</v>
      </c>
      <c r="B15" s="29">
        <v>0</v>
      </c>
      <c r="C15" s="934">
        <v>0</v>
      </c>
      <c r="D15" s="89">
        <v>0</v>
      </c>
      <c r="E15" s="50"/>
      <c r="F15" s="89">
        <f>SUM(B15:E15)</f>
        <v>0</v>
      </c>
      <c r="G15" s="181"/>
    </row>
    <row r="16" spans="1:7" s="182" customFormat="1" ht="15" customHeight="1" hidden="1">
      <c r="A16" s="16">
        <v>521</v>
      </c>
      <c r="B16" s="353">
        <f>SUM(B15:B15)</f>
        <v>0</v>
      </c>
      <c r="C16" s="937">
        <f>SUM(C15:C15)</f>
        <v>0</v>
      </c>
      <c r="D16" s="356">
        <f>SUM(D15:D15)</f>
        <v>0</v>
      </c>
      <c r="E16" s="355">
        <f>SUM(E15:E15)</f>
        <v>0</v>
      </c>
      <c r="F16" s="356">
        <f>SUM(F15:F15)</f>
        <v>0</v>
      </c>
      <c r="G16" s="181"/>
    </row>
    <row r="17" spans="1:7" s="182" customFormat="1" ht="18" customHeight="1" hidden="1">
      <c r="A17" s="415" t="s">
        <v>19</v>
      </c>
      <c r="B17" s="110">
        <v>0</v>
      </c>
      <c r="C17" s="938">
        <v>0</v>
      </c>
      <c r="D17" s="48"/>
      <c r="E17" s="416">
        <v>0</v>
      </c>
      <c r="F17" s="48">
        <f>SUM(B17:E17)</f>
        <v>0</v>
      </c>
      <c r="G17" s="181"/>
    </row>
    <row r="18" spans="1:7" s="182" customFormat="1" ht="22.5" customHeight="1" hidden="1" thickBot="1">
      <c r="A18" s="383">
        <v>612</v>
      </c>
      <c r="B18" s="362">
        <f>SUM(B17)</f>
        <v>0</v>
      </c>
      <c r="C18" s="939">
        <f>SUM(C17)</f>
        <v>0</v>
      </c>
      <c r="D18" s="521">
        <f>SUM(D17)</f>
        <v>0</v>
      </c>
      <c r="E18" s="418">
        <f>SUM(E17)</f>
        <v>0</v>
      </c>
      <c r="F18" s="362">
        <f>SUM(F17)</f>
        <v>0</v>
      </c>
      <c r="G18" s="181"/>
    </row>
    <row r="19" spans="1:6" s="182" customFormat="1" ht="29.25" customHeight="1" thickTop="1">
      <c r="A19" s="419" t="s">
        <v>20</v>
      </c>
      <c r="B19" s="364">
        <f>B16+B12+B14+B18+B9</f>
        <v>10000</v>
      </c>
      <c r="C19" s="940">
        <f>C16+C12+C14+C18+C9</f>
        <v>600</v>
      </c>
      <c r="D19" s="539">
        <f>D16+D12+D14+D18+D9</f>
        <v>0</v>
      </c>
      <c r="E19" s="420">
        <f>E16+E12+E14+E18+E9</f>
        <v>0</v>
      </c>
      <c r="F19" s="584">
        <f>F16+F12+F14+F18+F9</f>
        <v>10600</v>
      </c>
    </row>
    <row r="20" ht="17.25" customHeight="1"/>
    <row r="21" spans="1:3" ht="37.5" customHeight="1" thickBot="1">
      <c r="A21" s="32" t="s">
        <v>535</v>
      </c>
      <c r="B21" s="33" t="s">
        <v>739</v>
      </c>
      <c r="C21" s="34" t="s">
        <v>95</v>
      </c>
    </row>
    <row r="22" spans="1:3" ht="31.5" customHeight="1" thickTop="1">
      <c r="A22" s="17" t="s">
        <v>740</v>
      </c>
      <c r="B22" s="35">
        <f>'[57]0342'!$B$3</f>
        <v>156.1</v>
      </c>
      <c r="C22" s="35">
        <f>B22</f>
        <v>156.1</v>
      </c>
    </row>
    <row r="23" spans="1:3" s="613" customFormat="1" ht="24" customHeight="1" thickBot="1">
      <c r="A23" s="999">
        <v>612</v>
      </c>
      <c r="B23" s="618">
        <f>SUM(B22)</f>
        <v>156.1</v>
      </c>
      <c r="C23" s="618">
        <f>SUM(B23)</f>
        <v>156.1</v>
      </c>
    </row>
    <row r="24" spans="1:3" s="613" customFormat="1" ht="27.75" customHeight="1" thickTop="1">
      <c r="A24" s="1000" t="s">
        <v>20</v>
      </c>
      <c r="B24" s="620">
        <f>B23</f>
        <v>156.1</v>
      </c>
      <c r="C24" s="620">
        <f>C23</f>
        <v>156.1</v>
      </c>
    </row>
  </sheetData>
  <sheetProtection/>
  <mergeCells count="1">
    <mergeCell ref="A1:D1"/>
  </mergeCells>
  <printOptions horizontalCentered="1"/>
  <pageMargins left="0.15748031496062992" right="0.15748031496062992" top="0.5905511811023623" bottom="0.4724409448818898" header="0.35433070866141736" footer="0.1968503937007874"/>
  <pageSetup horizontalDpi="600" verticalDpi="600" orientation="portrait" paperSize="9" r:id="rId1"/>
  <headerFooter alignWithMargins="0">
    <oddFooter>&amp;L&amp;"Times New Roman CE,Obyčejné"&amp;8Rozpočet na rok 2014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73"/>
  <sheetViews>
    <sheetView view="pageBreakPreview" zoomScale="106" zoomScaleSheetLayoutView="106" workbookViewId="0" topLeftCell="A1">
      <selection activeCell="D39" sqref="D39"/>
    </sheetView>
  </sheetViews>
  <sheetFormatPr defaultColWidth="9.00390625" defaultRowHeight="12.75"/>
  <cols>
    <col min="1" max="1" width="32.125" style="7" customWidth="1"/>
    <col min="2" max="6" width="16.00390625" style="7" customWidth="1"/>
    <col min="7" max="16384" width="9.125" style="7" customWidth="1"/>
  </cols>
  <sheetData>
    <row r="1" spans="1:6" ht="29.25" customHeight="1">
      <c r="A1" s="1832" t="s">
        <v>609</v>
      </c>
      <c r="B1" s="1833"/>
      <c r="C1" s="1833"/>
      <c r="D1" s="1835"/>
      <c r="E1" s="1836"/>
      <c r="F1" s="148" t="s">
        <v>545</v>
      </c>
    </row>
    <row r="2" spans="1:6" ht="39" customHeight="1" thickBot="1">
      <c r="A2" s="1135" t="s">
        <v>608</v>
      </c>
      <c r="B2" s="1333" t="s">
        <v>147</v>
      </c>
      <c r="C2" s="1334" t="s">
        <v>95</v>
      </c>
      <c r="D2" s="1549"/>
      <c r="E2" s="4"/>
      <c r="F2" s="4"/>
    </row>
    <row r="3" spans="1:3" ht="21.75" customHeight="1" thickTop="1">
      <c r="A3" s="660" t="s">
        <v>496</v>
      </c>
      <c r="B3" s="798">
        <f>'[49]0401'!$B$3</f>
        <v>100</v>
      </c>
      <c r="C3" s="667">
        <f>SUM(B3:B3)</f>
        <v>100</v>
      </c>
    </row>
    <row r="4" spans="1:3" ht="22.5" customHeight="1">
      <c r="A4" s="668">
        <v>513</v>
      </c>
      <c r="B4" s="1350">
        <f>SUM(B3)</f>
        <v>100</v>
      </c>
      <c r="C4" s="675">
        <f>SUM(B4:B4)</f>
        <v>100</v>
      </c>
    </row>
    <row r="5" spans="1:3" ht="27" customHeight="1" hidden="1">
      <c r="A5" s="638" t="s">
        <v>61</v>
      </c>
      <c r="B5" s="1325"/>
      <c r="C5" s="681">
        <f>SUM(B5:B5)</f>
        <v>0</v>
      </c>
    </row>
    <row r="6" spans="1:3" ht="21" customHeight="1">
      <c r="A6" s="682" t="s">
        <v>173</v>
      </c>
      <c r="B6" s="225">
        <f>'[49]0401'!$B$6</f>
        <v>400</v>
      </c>
      <c r="C6" s="689">
        <f>SUM(B6:B6)</f>
        <v>400</v>
      </c>
    </row>
    <row r="7" spans="1:3" ht="21.75" customHeight="1">
      <c r="A7" s="668">
        <v>516</v>
      </c>
      <c r="B7" s="1351">
        <f>SUM(B5:B6)</f>
        <v>400</v>
      </c>
      <c r="C7" s="675">
        <f>SUM(C5:C6)</f>
        <v>400</v>
      </c>
    </row>
    <row r="8" spans="1:3" ht="27" customHeight="1" hidden="1">
      <c r="A8" s="691" t="s">
        <v>281</v>
      </c>
      <c r="B8" s="1351"/>
      <c r="C8" s="675">
        <f>SUM(B8:B8)</f>
        <v>0</v>
      </c>
    </row>
    <row r="9" spans="1:3" ht="27" customHeight="1" hidden="1">
      <c r="A9" s="682" t="s">
        <v>48</v>
      </c>
      <c r="B9" s="225"/>
      <c r="C9" s="694">
        <f>SUM(B9:B9)</f>
        <v>0</v>
      </c>
    </row>
    <row r="10" spans="1:3" ht="21.75" customHeight="1">
      <c r="A10" s="695">
        <v>517</v>
      </c>
      <c r="B10" s="1352">
        <f>SUM(B8:B9)</f>
        <v>0</v>
      </c>
      <c r="C10" s="644">
        <f>SUM(C8:C9)</f>
        <v>0</v>
      </c>
    </row>
    <row r="11" spans="1:3" ht="19.5" customHeight="1">
      <c r="A11" s="638" t="s">
        <v>96</v>
      </c>
      <c r="B11" s="1325">
        <f>'[49]0401'!$B$11</f>
        <v>100</v>
      </c>
      <c r="C11" s="681">
        <f>SUM(B11:B11)</f>
        <v>100</v>
      </c>
    </row>
    <row r="12" spans="1:3" ht="27" customHeight="1">
      <c r="A12" s="668">
        <v>519</v>
      </c>
      <c r="B12" s="1350">
        <f>B11</f>
        <v>100</v>
      </c>
      <c r="C12" s="675">
        <f>SUM(C11)</f>
        <v>100</v>
      </c>
    </row>
    <row r="13" spans="1:3" ht="0.75" customHeight="1" thickBot="1">
      <c r="A13" s="638"/>
      <c r="B13" s="1325"/>
      <c r="C13" s="681">
        <f>SUM(B13:B13)</f>
        <v>0</v>
      </c>
    </row>
    <row r="14" spans="1:3" ht="27" customHeight="1" hidden="1">
      <c r="A14" s="682" t="s">
        <v>497</v>
      </c>
      <c r="B14" s="1353"/>
      <c r="C14" s="689">
        <f>SUM(B14:B14)</f>
        <v>0</v>
      </c>
    </row>
    <row r="15" spans="1:3" ht="27" customHeight="1" hidden="1">
      <c r="A15" s="695">
        <v>521</v>
      </c>
      <c r="B15" s="1352">
        <f>SUM(B13:B14)</f>
        <v>0</v>
      </c>
      <c r="C15" s="644">
        <f>SUM(C13:C14)</f>
        <v>0</v>
      </c>
    </row>
    <row r="16" spans="1:3" ht="27" customHeight="1" hidden="1">
      <c r="A16" s="638" t="s">
        <v>345</v>
      </c>
      <c r="B16" s="1352"/>
      <c r="C16" s="644">
        <f>SUM(B16:B16)</f>
        <v>0</v>
      </c>
    </row>
    <row r="17" spans="1:3" ht="27" customHeight="1" hidden="1">
      <c r="A17" s="682" t="s">
        <v>174</v>
      </c>
      <c r="B17" s="1353"/>
      <c r="C17" s="689">
        <f>SUM(B17:B17)</f>
        <v>0</v>
      </c>
    </row>
    <row r="18" spans="1:3" ht="27" customHeight="1" hidden="1">
      <c r="A18" s="701" t="s">
        <v>300</v>
      </c>
      <c r="B18" s="1353"/>
      <c r="C18" s="689">
        <f>SUM(B18:B18)</f>
        <v>0</v>
      </c>
    </row>
    <row r="19" spans="1:3" ht="27" customHeight="1" hidden="1" thickBot="1">
      <c r="A19" s="701" t="s">
        <v>299</v>
      </c>
      <c r="B19" s="1353"/>
      <c r="C19" s="689">
        <f>SUM(B19:B19)</f>
        <v>0</v>
      </c>
    </row>
    <row r="20" spans="1:3" ht="0.75" customHeight="1" hidden="1">
      <c r="A20" s="668">
        <v>522</v>
      </c>
      <c r="B20" s="1350">
        <f>SUM(B17:B19)</f>
        <v>0</v>
      </c>
      <c r="C20" s="675">
        <f>SUM(C16:C19)</f>
        <v>0</v>
      </c>
    </row>
    <row r="21" spans="1:3" ht="0.75" customHeight="1" hidden="1">
      <c r="A21" s="682" t="s">
        <v>70</v>
      </c>
      <c r="B21" s="225"/>
      <c r="C21" s="694">
        <f>SUM(B21:B21)</f>
        <v>0</v>
      </c>
    </row>
    <row r="22" spans="1:3" ht="0.75" customHeight="1" hidden="1">
      <c r="A22" s="682" t="s">
        <v>217</v>
      </c>
      <c r="B22" s="225"/>
      <c r="C22" s="694">
        <f>SUM(B22:B22)</f>
        <v>0</v>
      </c>
    </row>
    <row r="23" spans="1:3" ht="0.75" customHeight="1" hidden="1">
      <c r="A23" s="668">
        <v>549</v>
      </c>
      <c r="B23" s="1350">
        <f>SUM(B21:B22)</f>
        <v>0</v>
      </c>
      <c r="C23" s="675">
        <f>SUM(C21:C22)</f>
        <v>0</v>
      </c>
    </row>
    <row r="24" spans="1:3" ht="0.75" customHeight="1" hidden="1">
      <c r="A24" s="704" t="s">
        <v>218</v>
      </c>
      <c r="B24" s="1353"/>
      <c r="C24" s="689">
        <f>SUM(B24:B24)</f>
        <v>0</v>
      </c>
    </row>
    <row r="25" spans="1:3" ht="0.75" customHeight="1" hidden="1" thickBot="1">
      <c r="A25" s="708">
        <v>612</v>
      </c>
      <c r="B25" s="806">
        <f>SUM(B24:B24)</f>
        <v>0</v>
      </c>
      <c r="C25" s="618">
        <f>SUM(B25:B25)</f>
        <v>0</v>
      </c>
    </row>
    <row r="26" spans="1:3" ht="29.25" customHeight="1" thickTop="1">
      <c r="A26" s="712" t="s">
        <v>20</v>
      </c>
      <c r="B26" s="1354">
        <f>B4+B7+B10+B12+B15+B20+B23+B25</f>
        <v>600</v>
      </c>
      <c r="C26" s="718">
        <f>C4+C7+C10+C12+C15+C20+C23+C25</f>
        <v>600</v>
      </c>
    </row>
    <row r="27" spans="1:3" ht="6" customHeight="1">
      <c r="A27" s="1391"/>
      <c r="B27" s="1392"/>
      <c r="C27" s="1392"/>
    </row>
    <row r="28" spans="1:3" s="182" customFormat="1" ht="54.75" customHeight="1" thickBot="1">
      <c r="A28" s="32" t="s">
        <v>680</v>
      </c>
      <c r="B28" s="235" t="s">
        <v>681</v>
      </c>
      <c r="C28" s="152" t="s">
        <v>95</v>
      </c>
    </row>
    <row r="29" spans="1:3" s="182" customFormat="1" ht="17.25" customHeight="1" thickTop="1">
      <c r="A29" s="1058" t="s">
        <v>108</v>
      </c>
      <c r="B29" s="47">
        <v>3670.5</v>
      </c>
      <c r="C29" s="1393">
        <f>SUM(B29:B29)</f>
        <v>3670.5</v>
      </c>
    </row>
    <row r="30" spans="1:3" s="1394" customFormat="1" ht="17.25" customHeight="1" thickBot="1">
      <c r="A30" s="1395">
        <v>590</v>
      </c>
      <c r="B30" s="1396">
        <f>SUM(B29:B29)</f>
        <v>3670.5</v>
      </c>
      <c r="C30" s="1397">
        <f>SUM(C29:C29)</f>
        <v>3670.5</v>
      </c>
    </row>
    <row r="31" spans="1:5" s="182" customFormat="1" ht="26.25" customHeight="1" thickTop="1">
      <c r="A31" s="1075" t="s">
        <v>20</v>
      </c>
      <c r="B31" s="631">
        <f>B30</f>
        <v>3670.5</v>
      </c>
      <c r="C31" s="631">
        <f>C30</f>
        <v>3670.5</v>
      </c>
      <c r="E31" s="183"/>
    </row>
    <row r="32" spans="1:6" ht="6.75" customHeight="1">
      <c r="A32" s="1832"/>
      <c r="B32" s="1833"/>
      <c r="C32" s="1833"/>
      <c r="D32" s="1833"/>
      <c r="E32" s="1834"/>
      <c r="F32" s="147"/>
    </row>
    <row r="33" spans="1:6" ht="41.25" customHeight="1" thickBot="1">
      <c r="A33" s="36" t="s">
        <v>389</v>
      </c>
      <c r="B33" s="76" t="s">
        <v>150</v>
      </c>
      <c r="C33" s="76" t="s">
        <v>152</v>
      </c>
      <c r="D33" s="76" t="s">
        <v>603</v>
      </c>
      <c r="E33" s="76" t="s">
        <v>188</v>
      </c>
      <c r="F33" s="37" t="s">
        <v>95</v>
      </c>
    </row>
    <row r="34" spans="1:6" ht="17.25" customHeight="1" thickTop="1">
      <c r="A34" s="111" t="s">
        <v>16</v>
      </c>
      <c r="B34" s="243"/>
      <c r="C34" s="115">
        <f>'[41]0440'!$C$3</f>
        <v>1500</v>
      </c>
      <c r="D34" s="1345"/>
      <c r="E34" s="116"/>
      <c r="F34" s="109">
        <f>SUM(C34:E34)</f>
        <v>1500</v>
      </c>
    </row>
    <row r="35" spans="1:6" ht="17.25" customHeight="1">
      <c r="A35" s="145">
        <v>513</v>
      </c>
      <c r="B35" s="132">
        <f>SUM(B34:B34)</f>
        <v>0</v>
      </c>
      <c r="C35" s="135">
        <f>SUM(C34:C34)</f>
        <v>1500</v>
      </c>
      <c r="D35" s="421">
        <f>SUM(D34:D34)</f>
        <v>0</v>
      </c>
      <c r="E35" s="144">
        <f>SUM(E34:E34)</f>
        <v>0</v>
      </c>
      <c r="F35" s="132">
        <f>SUM(F34)</f>
        <v>1500</v>
      </c>
    </row>
    <row r="36" spans="1:6" ht="17.25" customHeight="1" hidden="1">
      <c r="A36" s="113" t="s">
        <v>61</v>
      </c>
      <c r="B36" s="45"/>
      <c r="C36" s="46"/>
      <c r="D36" s="205"/>
      <c r="E36" s="47"/>
      <c r="F36" s="67">
        <f>SUM(C36:E36)</f>
        <v>0</v>
      </c>
    </row>
    <row r="37" spans="1:6" ht="17.25" customHeight="1" hidden="1">
      <c r="A37" s="85" t="s">
        <v>24</v>
      </c>
      <c r="B37" s="45"/>
      <c r="C37" s="46"/>
      <c r="D37" s="205"/>
      <c r="E37" s="47"/>
      <c r="F37" s="67">
        <f>SUM(C37:E37)</f>
        <v>0</v>
      </c>
    </row>
    <row r="38" spans="1:6" ht="17.25" customHeight="1">
      <c r="A38" s="85" t="s">
        <v>498</v>
      </c>
      <c r="B38" s="45">
        <f>'[41]0440'!$B$7</f>
        <v>40</v>
      </c>
      <c r="C38" s="46">
        <f>'[41]0440'!$C$7</f>
        <v>175</v>
      </c>
      <c r="D38" s="205"/>
      <c r="E38" s="47"/>
      <c r="F38" s="67">
        <f>SUM(B38:E38)</f>
        <v>215</v>
      </c>
    </row>
    <row r="39" spans="1:6" ht="17.25" customHeight="1">
      <c r="A39" s="65" t="s">
        <v>25</v>
      </c>
      <c r="B39" s="45">
        <f>'[41]0440'!B$8</f>
        <v>10</v>
      </c>
      <c r="C39" s="45">
        <f>'[41]0440'!C$8</f>
        <v>10</v>
      </c>
      <c r="D39" s="212">
        <f>'[41]0440'!D$8</f>
        <v>470</v>
      </c>
      <c r="E39" s="47">
        <f>'[41]0440'!E$8</f>
        <v>1150</v>
      </c>
      <c r="F39" s="67">
        <f>SUM(B39:E39)</f>
        <v>1640</v>
      </c>
    </row>
    <row r="40" spans="1:6" ht="17.25" customHeight="1">
      <c r="A40" s="146">
        <v>516</v>
      </c>
      <c r="B40" s="353">
        <f>SUM(B36:B39)</f>
        <v>50</v>
      </c>
      <c r="C40" s="354">
        <f>SUM(C36:C39)</f>
        <v>185</v>
      </c>
      <c r="D40" s="1346">
        <f>SUM(D36:D39)</f>
        <v>470</v>
      </c>
      <c r="E40" s="355">
        <f>SUM(E36:E39)</f>
        <v>1150</v>
      </c>
      <c r="F40" s="353">
        <f>SUM(F36:F39)</f>
        <v>1855</v>
      </c>
    </row>
    <row r="41" spans="1:6" ht="16.5" customHeight="1">
      <c r="A41" s="65" t="s">
        <v>18</v>
      </c>
      <c r="B41" s="29"/>
      <c r="C41" s="30">
        <f>'[41]0440'!$C$10</f>
        <v>300</v>
      </c>
      <c r="D41" s="101"/>
      <c r="E41" s="50"/>
      <c r="F41" s="67">
        <f>SUM(C41:E41)</f>
        <v>300</v>
      </c>
    </row>
    <row r="42" spans="1:6" ht="17.25" customHeight="1" hidden="1">
      <c r="A42" s="65" t="s">
        <v>47</v>
      </c>
      <c r="B42" s="29">
        <f>'[4]4004'!$B$11</f>
        <v>0</v>
      </c>
      <c r="C42" s="30">
        <f>'[4]4004'!$C$11</f>
        <v>0</v>
      </c>
      <c r="D42" s="101"/>
      <c r="E42" s="50"/>
      <c r="F42" s="67">
        <f>SUM(C42:E42)</f>
        <v>0</v>
      </c>
    </row>
    <row r="43" spans="1:6" ht="17.25" customHeight="1">
      <c r="A43" s="65" t="s">
        <v>48</v>
      </c>
      <c r="B43" s="29"/>
      <c r="C43" s="30">
        <f>'[6]4004'!$C$12</f>
        <v>40</v>
      </c>
      <c r="D43" s="101"/>
      <c r="E43" s="50"/>
      <c r="F43" s="67">
        <f>SUM(C43:E43)</f>
        <v>40</v>
      </c>
    </row>
    <row r="44" spans="1:6" ht="17.25" customHeight="1">
      <c r="A44" s="145">
        <v>517</v>
      </c>
      <c r="B44" s="353">
        <f>SUM(B41:B43)</f>
        <v>0</v>
      </c>
      <c r="C44" s="354">
        <f>SUM(C41:C43)</f>
        <v>340</v>
      </c>
      <c r="D44" s="1346">
        <f>SUM(D41:D43)</f>
        <v>0</v>
      </c>
      <c r="E44" s="355">
        <f>SUM(E41:E43)</f>
        <v>0</v>
      </c>
      <c r="F44" s="353">
        <f>SUM(F41:F43)</f>
        <v>340</v>
      </c>
    </row>
    <row r="45" spans="1:6" ht="17.25" customHeight="1" hidden="1">
      <c r="A45" s="113" t="s">
        <v>96</v>
      </c>
      <c r="B45" s="110"/>
      <c r="C45" s="244"/>
      <c r="D45" s="1347"/>
      <c r="E45" s="416"/>
      <c r="F45" s="110"/>
    </row>
    <row r="46" spans="1:6" s="143" customFormat="1" ht="17.25" customHeight="1" hidden="1">
      <c r="A46" s="145">
        <v>519</v>
      </c>
      <c r="B46" s="132">
        <f>B45</f>
        <v>0</v>
      </c>
      <c r="C46" s="135">
        <f>C45</f>
        <v>0</v>
      </c>
      <c r="D46" s="367">
        <f>D45</f>
        <v>0</v>
      </c>
      <c r="E46" s="355">
        <f>E45</f>
        <v>0</v>
      </c>
      <c r="F46" s="353">
        <f>F45</f>
        <v>0</v>
      </c>
    </row>
    <row r="47" spans="1:6" s="143" customFormat="1" ht="17.25" customHeight="1" hidden="1">
      <c r="A47" s="357" t="s">
        <v>289</v>
      </c>
      <c r="B47" s="358"/>
      <c r="C47" s="359"/>
      <c r="D47" s="1348"/>
      <c r="E47" s="455"/>
      <c r="F47" s="360">
        <f>SUM(C47:E47)</f>
        <v>0</v>
      </c>
    </row>
    <row r="48" spans="1:6" ht="12.75" customHeight="1" hidden="1">
      <c r="A48" s="145">
        <v>521</v>
      </c>
      <c r="B48" s="361">
        <f>SUM(B47)</f>
        <v>0</v>
      </c>
      <c r="C48" s="361">
        <f>SUM(C47)</f>
        <v>0</v>
      </c>
      <c r="D48" s="361">
        <f>SUM(D47)</f>
        <v>0</v>
      </c>
      <c r="E48" s="355">
        <f>SUM(E47)</f>
        <v>0</v>
      </c>
      <c r="F48" s="361">
        <f>SUM(F47)</f>
        <v>0</v>
      </c>
    </row>
    <row r="49" spans="1:6" ht="17.25" customHeight="1">
      <c r="A49" s="65" t="s">
        <v>604</v>
      </c>
      <c r="B49" s="29">
        <f>'[41]0440'!B$18</f>
        <v>0</v>
      </c>
      <c r="C49" s="29">
        <f>'[41]0440'!C$18</f>
        <v>0</v>
      </c>
      <c r="D49" s="57">
        <f>'[41]0440'!D$18</f>
        <v>30</v>
      </c>
      <c r="E49" s="50">
        <f>'[41]0440'!E$18</f>
        <v>0</v>
      </c>
      <c r="F49" s="67">
        <f>SUM(C49:E49)</f>
        <v>30</v>
      </c>
    </row>
    <row r="50" spans="1:6" ht="17.25" customHeight="1">
      <c r="A50" s="65" t="s">
        <v>290</v>
      </c>
      <c r="B50" s="29"/>
      <c r="C50" s="30">
        <f>'[41]0440'!$C$19</f>
        <v>100</v>
      </c>
      <c r="D50" s="101"/>
      <c r="E50" s="50"/>
      <c r="F50" s="67">
        <f>SUM(C50:E50)</f>
        <v>100</v>
      </c>
    </row>
    <row r="51" spans="1:6" ht="17.25" customHeight="1">
      <c r="A51" s="65" t="s">
        <v>291</v>
      </c>
      <c r="B51" s="29"/>
      <c r="C51" s="30">
        <f>'[41]0440'!$C$20</f>
        <v>1050</v>
      </c>
      <c r="D51" s="101">
        <f>'[41]0440'!$D$20</f>
        <v>1550</v>
      </c>
      <c r="E51" s="50"/>
      <c r="F51" s="67">
        <f>SUM(C51:E51)</f>
        <v>2600</v>
      </c>
    </row>
    <row r="52" spans="1:6" ht="17.25" customHeight="1">
      <c r="A52" s="145">
        <v>522</v>
      </c>
      <c r="B52" s="132">
        <f>SUM(B50:B51)</f>
        <v>0</v>
      </c>
      <c r="C52" s="135">
        <f>SUM(C50:C51)</f>
        <v>1150</v>
      </c>
      <c r="D52" s="421">
        <f>SUM(D49:D51)</f>
        <v>1580</v>
      </c>
      <c r="E52" s="144">
        <f>SUM(E50:E51)</f>
        <v>0</v>
      </c>
      <c r="F52" s="132">
        <f>SUM(F49:F51)</f>
        <v>2730</v>
      </c>
    </row>
    <row r="53" spans="1:6" ht="17.25" customHeight="1" hidden="1">
      <c r="A53" s="145"/>
      <c r="B53" s="45"/>
      <c r="C53" s="46"/>
      <c r="D53" s="205"/>
      <c r="E53" s="47"/>
      <c r="F53" s="67">
        <f>SUM(C53:E53)</f>
        <v>0</v>
      </c>
    </row>
    <row r="54" spans="1:6" ht="17.25" customHeight="1" hidden="1">
      <c r="A54" s="145"/>
      <c r="B54" s="45"/>
      <c r="C54" s="46"/>
      <c r="D54" s="205"/>
      <c r="E54" s="47"/>
      <c r="F54" s="67">
        <f>SUM(C54:E54)</f>
        <v>0</v>
      </c>
    </row>
    <row r="55" spans="1:6" ht="17.25" customHeight="1">
      <c r="A55" s="65" t="s">
        <v>102</v>
      </c>
      <c r="B55" s="45">
        <f>'[41]0440'!$B$23</f>
        <v>270</v>
      </c>
      <c r="C55" s="46">
        <f>'[41]0440'!$C$23</f>
        <v>1150</v>
      </c>
      <c r="D55" s="205"/>
      <c r="E55" s="47"/>
      <c r="F55" s="67">
        <f>SUM(C55:E55)</f>
        <v>1150</v>
      </c>
    </row>
    <row r="56" spans="1:6" ht="16.5" customHeight="1">
      <c r="A56" s="65" t="s">
        <v>429</v>
      </c>
      <c r="B56" s="45"/>
      <c r="C56" s="46">
        <f>'[41]0440'!$C$24</f>
        <v>409.7</v>
      </c>
      <c r="D56" s="205"/>
      <c r="E56" s="47"/>
      <c r="F56" s="67">
        <f>SUM(C56:E56)</f>
        <v>409.7</v>
      </c>
    </row>
    <row r="57" spans="1:6" ht="17.25" customHeight="1" thickBot="1">
      <c r="A57" s="405">
        <v>533</v>
      </c>
      <c r="B57" s="132">
        <f>SUM(B54:B55)</f>
        <v>270</v>
      </c>
      <c r="C57" s="135">
        <f>SUM(C55:C56)</f>
        <v>1559.7</v>
      </c>
      <c r="D57" s="421">
        <f>SUM(D54:D55)</f>
        <v>0</v>
      </c>
      <c r="E57" s="144">
        <f>SUM(E54:E55)</f>
        <v>0</v>
      </c>
      <c r="F57" s="132">
        <f>SUM(B57:E57)</f>
        <v>1829.7</v>
      </c>
    </row>
    <row r="58" spans="1:6" ht="21" customHeight="1" hidden="1" thickBot="1">
      <c r="A58" s="823"/>
      <c r="B58" s="29"/>
      <c r="C58" s="30"/>
      <c r="D58" s="101"/>
      <c r="E58" s="50"/>
      <c r="F58" s="67">
        <f>SUM(C58:E58)</f>
        <v>0</v>
      </c>
    </row>
    <row r="59" spans="1:6" ht="24.75" customHeight="1" hidden="1" thickBot="1" thickTop="1">
      <c r="A59" s="823" t="s">
        <v>430</v>
      </c>
      <c r="B59" s="29"/>
      <c r="C59" s="30">
        <f>'[4]4004'!$C$26</f>
        <v>0</v>
      </c>
      <c r="D59" s="101"/>
      <c r="E59" s="50"/>
      <c r="F59" s="67">
        <f>SUM(C59:E59)</f>
        <v>0</v>
      </c>
    </row>
    <row r="60" spans="1:6" ht="24" customHeight="1" hidden="1" thickBot="1" thickTop="1">
      <c r="A60" s="824">
        <v>635</v>
      </c>
      <c r="B60" s="380">
        <f>SUM(B58:B59)</f>
        <v>0</v>
      </c>
      <c r="C60" s="381">
        <f>SUM(C58:C59)</f>
        <v>0</v>
      </c>
      <c r="D60" s="1349">
        <f>SUM(D58:D59)</f>
        <v>0</v>
      </c>
      <c r="E60" s="382">
        <f>SUM(E58:E59)</f>
        <v>0</v>
      </c>
      <c r="F60" s="362">
        <f>SUM(F58:F59)</f>
        <v>0</v>
      </c>
    </row>
    <row r="61" spans="1:6" ht="26.25" customHeight="1" thickTop="1">
      <c r="A61" s="550" t="s">
        <v>20</v>
      </c>
      <c r="B61" s="364">
        <f>B35+B40+B44+B46+B48+B52+B57+B60</f>
        <v>320</v>
      </c>
      <c r="C61" s="365">
        <f>C35+C40+C44+C46+C48+C52+C57+C60</f>
        <v>4734.7</v>
      </c>
      <c r="D61" s="430">
        <f>D35+D40+D44+D46+D48+D52+D57+D60</f>
        <v>2050</v>
      </c>
      <c r="E61" s="366">
        <f>E35+E40+E44+E46+E48+E52+E57+E60</f>
        <v>1150</v>
      </c>
      <c r="F61" s="364">
        <f>F35+F40+F44+F46+F48+F52+F57+F60</f>
        <v>8254.7</v>
      </c>
    </row>
    <row r="62" spans="1:5" ht="6.75" customHeight="1">
      <c r="A62" s="14"/>
      <c r="B62" s="15"/>
      <c r="C62" s="15"/>
      <c r="D62" s="15"/>
      <c r="E62" s="15"/>
    </row>
    <row r="63" spans="1:5" ht="49.5" customHeight="1" thickBot="1">
      <c r="A63" s="36" t="s">
        <v>332</v>
      </c>
      <c r="B63" s="37" t="s">
        <v>153</v>
      </c>
      <c r="C63" s="37" t="s">
        <v>152</v>
      </c>
      <c r="D63" s="20" t="s">
        <v>214</v>
      </c>
      <c r="E63" s="37" t="s">
        <v>95</v>
      </c>
    </row>
    <row r="64" spans="1:5" ht="15.75" customHeight="1" hidden="1" thickTop="1">
      <c r="A64" s="553"/>
      <c r="B64" s="554"/>
      <c r="C64" s="555"/>
      <c r="D64" s="556"/>
      <c r="E64" s="557"/>
    </row>
    <row r="65" spans="1:5" ht="17.25" customHeight="1" thickTop="1">
      <c r="A65" s="31" t="s">
        <v>173</v>
      </c>
      <c r="B65" s="27">
        <f>'[40] 0440'!$B$4</f>
        <v>655</v>
      </c>
      <c r="C65" s="28">
        <f>'[40] 0440'!$C$4</f>
        <v>1535</v>
      </c>
      <c r="D65" s="51">
        <v>0</v>
      </c>
      <c r="E65" s="127">
        <f>SUM(B65:D65)</f>
        <v>2190</v>
      </c>
    </row>
    <row r="66" spans="1:5" ht="17.25" customHeight="1">
      <c r="A66" s="149" t="s">
        <v>213</v>
      </c>
      <c r="B66" s="361">
        <f>SUM(B64:B65)</f>
        <v>655</v>
      </c>
      <c r="C66" s="135">
        <f>SUM(C64:C65)</f>
        <v>1535</v>
      </c>
      <c r="D66" s="367">
        <f>SUM(D64:D65)</f>
        <v>0</v>
      </c>
      <c r="E66" s="132">
        <f>SUM(E64:E65)</f>
        <v>2190</v>
      </c>
    </row>
    <row r="67" spans="1:5" ht="18.75" customHeight="1" hidden="1">
      <c r="A67" s="149"/>
      <c r="B67" s="215"/>
      <c r="C67" s="216"/>
      <c r="D67" s="217"/>
      <c r="E67" s="218"/>
    </row>
    <row r="68" spans="1:5" ht="17.25" customHeight="1">
      <c r="A68" s="88" t="s">
        <v>26</v>
      </c>
      <c r="B68" s="29">
        <f>'[40] 0440'!$B$7</f>
        <v>6375</v>
      </c>
      <c r="C68" s="30">
        <f>'[40] 0440'!$C$7</f>
        <v>11240</v>
      </c>
      <c r="D68" s="50">
        <v>0</v>
      </c>
      <c r="E68" s="92">
        <f>SUM(B68:D68)</f>
        <v>17615</v>
      </c>
    </row>
    <row r="69" spans="1:5" ht="17.25" customHeight="1">
      <c r="A69" s="16">
        <v>517</v>
      </c>
      <c r="B69" s="132">
        <f>SUM(B67:B68)</f>
        <v>6375</v>
      </c>
      <c r="C69" s="135">
        <f>SUM(C67:C68)</f>
        <v>11240</v>
      </c>
      <c r="D69" s="144">
        <f>SUM(D67:D68)</f>
        <v>0</v>
      </c>
      <c r="E69" s="133">
        <f>SUM(E67:E68)</f>
        <v>17615</v>
      </c>
    </row>
    <row r="70" spans="1:5" ht="21.75" customHeight="1" hidden="1">
      <c r="A70" s="368"/>
      <c r="B70" s="369"/>
      <c r="C70" s="370"/>
      <c r="D70" s="371"/>
      <c r="E70" s="372"/>
    </row>
    <row r="71" spans="1:5" ht="16.5" customHeight="1">
      <c r="A71" s="25" t="s">
        <v>169</v>
      </c>
      <c r="B71" s="23">
        <v>0</v>
      </c>
      <c r="C71" s="22">
        <v>0</v>
      </c>
      <c r="D71" s="24">
        <v>0</v>
      </c>
      <c r="E71" s="21">
        <f>SUM(B71:D71)</f>
        <v>0</v>
      </c>
    </row>
    <row r="72" spans="1:5" ht="21" customHeight="1" thickBot="1">
      <c r="A72" s="373">
        <v>612</v>
      </c>
      <c r="B72" s="374">
        <f>SUM(B71)</f>
        <v>0</v>
      </c>
      <c r="C72" s="375">
        <f>SUM(C71)</f>
        <v>0</v>
      </c>
      <c r="D72" s="376">
        <f>SUM(D71)</f>
        <v>0</v>
      </c>
      <c r="E72" s="377">
        <f>SUM(B72:D72)</f>
        <v>0</v>
      </c>
    </row>
    <row r="73" spans="1:5" ht="29.25" customHeight="1" thickTop="1">
      <c r="A73" s="419" t="s">
        <v>20</v>
      </c>
      <c r="B73" s="364">
        <f>B69+B72+B66</f>
        <v>7030</v>
      </c>
      <c r="C73" s="365">
        <f>C69+C72+C66</f>
        <v>12775</v>
      </c>
      <c r="D73" s="366">
        <f>D69+D72+D66</f>
        <v>0</v>
      </c>
      <c r="E73" s="424">
        <f>E66+E69+E72</f>
        <v>19805</v>
      </c>
    </row>
    <row r="74" ht="19.5" customHeight="1"/>
    <row r="75" ht="21" customHeight="1"/>
    <row r="76" ht="2.25" customHeight="1" hidden="1"/>
    <row r="77" ht="18.75" customHeight="1"/>
    <row r="78" ht="21.75" customHeight="1"/>
    <row r="79" ht="27" customHeight="1"/>
  </sheetData>
  <sheetProtection/>
  <mergeCells count="2">
    <mergeCell ref="A32:E32"/>
    <mergeCell ref="A1:E1"/>
  </mergeCells>
  <printOptions horizontalCentered="1"/>
  <pageMargins left="0.17" right="0.15748031496062992" top="0.35433070866141736" bottom="0.4330708661417323" header="0.2362204724409449" footer="0.1968503937007874"/>
  <pageSetup horizontalDpi="600" verticalDpi="600" orientation="portrait" paperSize="9" scale="90" r:id="rId1"/>
  <headerFooter alignWithMargins="0">
    <oddFooter>&amp;L&amp;"Times New Roman CE,Obyčejné"&amp;8Rozpočet na rok 2014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30"/>
  <sheetViews>
    <sheetView tabSelected="1" view="pageBreakPreview" zoomScale="115" zoomScaleSheetLayoutView="115" workbookViewId="0" topLeftCell="A1">
      <selection activeCell="B20" sqref="B20"/>
    </sheetView>
  </sheetViews>
  <sheetFormatPr defaultColWidth="9.00390625" defaultRowHeight="12.75"/>
  <cols>
    <col min="1" max="1" width="34.25390625" style="0" customWidth="1"/>
    <col min="2" max="5" width="16.25390625" style="0" customWidth="1"/>
  </cols>
  <sheetData>
    <row r="1" spans="1:5" ht="27.75" customHeight="1">
      <c r="A1" s="1837" t="s">
        <v>610</v>
      </c>
      <c r="B1" s="1837"/>
      <c r="C1" s="1837"/>
      <c r="D1" s="1837"/>
      <c r="E1" s="147" t="s">
        <v>225</v>
      </c>
    </row>
    <row r="2" spans="1:5" ht="39" thickBot="1">
      <c r="A2" s="36" t="s">
        <v>333</v>
      </c>
      <c r="B2" s="76" t="s">
        <v>150</v>
      </c>
      <c r="C2" s="76" t="s">
        <v>151</v>
      </c>
      <c r="D2" s="60" t="s">
        <v>190</v>
      </c>
      <c r="E2" s="37" t="s">
        <v>95</v>
      </c>
    </row>
    <row r="3" spans="1:7" s="182" customFormat="1" ht="18" customHeight="1" thickTop="1">
      <c r="A3" s="201" t="s">
        <v>27</v>
      </c>
      <c r="B3" s="245"/>
      <c r="C3" s="246"/>
      <c r="D3" s="51"/>
      <c r="E3" s="39"/>
      <c r="F3" s="290"/>
      <c r="G3" s="181"/>
    </row>
    <row r="4" spans="1:7" s="182" customFormat="1" ht="18" customHeight="1">
      <c r="A4" s="247" t="s">
        <v>123</v>
      </c>
      <c r="B4" s="248"/>
      <c r="C4" s="249">
        <f>'[39]0440 (ZŠ,MŠ)'!$C4</f>
        <v>11420</v>
      </c>
      <c r="D4" s="250"/>
      <c r="E4" s="67">
        <f>SUM(B4:D4)</f>
        <v>11420</v>
      </c>
      <c r="F4" s="290"/>
      <c r="G4" s="181"/>
    </row>
    <row r="5" spans="1:7" s="182" customFormat="1" ht="18" customHeight="1">
      <c r="A5" s="247" t="s">
        <v>562</v>
      </c>
      <c r="B5" s="248"/>
      <c r="C5" s="249">
        <f>'[39]0440 (ZŠ,MŠ)'!$C5</f>
        <v>12980</v>
      </c>
      <c r="D5" s="101"/>
      <c r="E5" s="67">
        <f aca="true" t="shared" si="0" ref="E5:E28">SUM(B5:D5)</f>
        <v>12980</v>
      </c>
      <c r="F5" s="290"/>
      <c r="G5" s="181"/>
    </row>
    <row r="6" spans="1:7" s="182" customFormat="1" ht="18" customHeight="1">
      <c r="A6" s="247" t="s">
        <v>30</v>
      </c>
      <c r="B6" s="248"/>
      <c r="C6" s="249">
        <f>'[39]0440 (ZŠ,MŠ)'!$C6</f>
        <v>4780</v>
      </c>
      <c r="D6" s="101"/>
      <c r="E6" s="67">
        <f t="shared" si="0"/>
        <v>4780</v>
      </c>
      <c r="F6" s="290"/>
      <c r="G6" s="181"/>
    </row>
    <row r="7" spans="1:7" s="182" customFormat="1" ht="18" customHeight="1">
      <c r="A7" s="247" t="s">
        <v>124</v>
      </c>
      <c r="B7" s="248"/>
      <c r="C7" s="249">
        <f>'[39]0440 (ZŠ,MŠ)'!$C7</f>
        <v>3500</v>
      </c>
      <c r="D7" s="101"/>
      <c r="E7" s="67">
        <f t="shared" si="0"/>
        <v>3500</v>
      </c>
      <c r="F7" s="290"/>
      <c r="G7" s="181"/>
    </row>
    <row r="8" spans="1:7" s="182" customFormat="1" ht="18" customHeight="1">
      <c r="A8" s="247" t="s">
        <v>506</v>
      </c>
      <c r="B8" s="248"/>
      <c r="C8" s="249">
        <f>'[39]0440 (ZŠ,MŠ)'!$C8</f>
        <v>3780</v>
      </c>
      <c r="D8" s="101"/>
      <c r="E8" s="67">
        <f t="shared" si="0"/>
        <v>3780</v>
      </c>
      <c r="F8" s="290"/>
      <c r="G8" s="181"/>
    </row>
    <row r="9" spans="1:7" s="182" customFormat="1" ht="18" customHeight="1">
      <c r="A9" s="247" t="s">
        <v>28</v>
      </c>
      <c r="B9" s="248"/>
      <c r="C9" s="249">
        <f>'[39]0440 (ZŠ,MŠ)'!$C9</f>
        <v>4240</v>
      </c>
      <c r="D9" s="101"/>
      <c r="E9" s="67">
        <f t="shared" si="0"/>
        <v>4240</v>
      </c>
      <c r="F9" s="290"/>
      <c r="G9" s="181"/>
    </row>
    <row r="10" spans="1:7" s="182" customFormat="1" ht="18" customHeight="1">
      <c r="A10" s="247" t="s">
        <v>32</v>
      </c>
      <c r="B10" s="248"/>
      <c r="C10" s="249">
        <f>'[39]0440 (ZŠ,MŠ)'!$C10</f>
        <v>0</v>
      </c>
      <c r="D10" s="251">
        <f>'[39]0440 (ZŠ,MŠ)'!$D$10</f>
        <v>2080</v>
      </c>
      <c r="E10" s="67">
        <f t="shared" si="0"/>
        <v>2080</v>
      </c>
      <c r="F10" s="290"/>
      <c r="G10" s="181"/>
    </row>
    <row r="11" spans="1:7" s="182" customFormat="1" ht="18" customHeight="1">
      <c r="A11" s="247" t="s">
        <v>237</v>
      </c>
      <c r="B11" s="248"/>
      <c r="C11" s="249">
        <f>'[39]0440 (ZŠ,MŠ)'!$C11</f>
        <v>3940</v>
      </c>
      <c r="D11" s="101"/>
      <c r="E11" s="67">
        <f t="shared" si="0"/>
        <v>3940</v>
      </c>
      <c r="F11" s="290"/>
      <c r="G11" s="181"/>
    </row>
    <row r="12" spans="1:7" s="182" customFormat="1" ht="18" customHeight="1">
      <c r="A12" s="247" t="s">
        <v>111</v>
      </c>
      <c r="B12" s="248"/>
      <c r="C12" s="249">
        <f>'[39]0440 (ZŠ,MŠ)'!$C12</f>
        <v>3940</v>
      </c>
      <c r="D12" s="101"/>
      <c r="E12" s="67">
        <f t="shared" si="0"/>
        <v>3940</v>
      </c>
      <c r="F12" s="290"/>
      <c r="G12" s="181"/>
    </row>
    <row r="13" spans="1:7" s="182" customFormat="1" ht="18" customHeight="1">
      <c r="A13" s="247" t="s">
        <v>31</v>
      </c>
      <c r="B13" s="248"/>
      <c r="C13" s="249">
        <f>'[39]0440 (ZŠ,MŠ)'!$C13</f>
        <v>6140</v>
      </c>
      <c r="D13" s="101"/>
      <c r="E13" s="67">
        <f t="shared" si="0"/>
        <v>6140</v>
      </c>
      <c r="F13" s="290"/>
      <c r="G13" s="181"/>
    </row>
    <row r="14" spans="1:7" s="182" customFormat="1" ht="18" customHeight="1">
      <c r="A14" s="247" t="s">
        <v>112</v>
      </c>
      <c r="B14" s="248"/>
      <c r="C14" s="249">
        <f>'[39]0440 (ZŠ,MŠ)'!$C14</f>
        <v>2620</v>
      </c>
      <c r="D14" s="101"/>
      <c r="E14" s="67">
        <f t="shared" si="0"/>
        <v>2620</v>
      </c>
      <c r="F14" s="290"/>
      <c r="G14" s="181"/>
    </row>
    <row r="15" spans="1:7" s="182" customFormat="1" ht="18" customHeight="1">
      <c r="A15" s="247" t="s">
        <v>29</v>
      </c>
      <c r="B15" s="248"/>
      <c r="C15" s="249">
        <f>'[39]0440 (ZŠ,MŠ)'!$C15</f>
        <v>9660</v>
      </c>
      <c r="D15" s="101"/>
      <c r="E15" s="67">
        <f t="shared" si="0"/>
        <v>9660</v>
      </c>
      <c r="F15" s="290"/>
      <c r="G15" s="181"/>
    </row>
    <row r="16" spans="1:6" s="182" customFormat="1" ht="18" customHeight="1">
      <c r="A16" s="102" t="s">
        <v>33</v>
      </c>
      <c r="B16" s="57">
        <f>'[39]0440 (ZŠ,MŠ)'!$B16</f>
        <v>1600</v>
      </c>
      <c r="C16" s="101"/>
      <c r="D16" s="101"/>
      <c r="E16" s="67">
        <f t="shared" si="0"/>
        <v>1600</v>
      </c>
      <c r="F16" s="290"/>
    </row>
    <row r="17" spans="1:6" s="182" customFormat="1" ht="18" customHeight="1">
      <c r="A17" s="103" t="s">
        <v>37</v>
      </c>
      <c r="B17" s="57">
        <f>'[39]0440 (ZŠ,MŠ)'!$B17</f>
        <v>851</v>
      </c>
      <c r="C17" s="101"/>
      <c r="D17" s="101"/>
      <c r="E17" s="67">
        <f t="shared" si="0"/>
        <v>851</v>
      </c>
      <c r="F17" s="290"/>
    </row>
    <row r="18" spans="1:6" s="182" customFormat="1" ht="18" customHeight="1">
      <c r="A18" s="103" t="s">
        <v>35</v>
      </c>
      <c r="B18" s="57">
        <f>'[39]0440 (ZŠ,MŠ)'!$B18</f>
        <v>920</v>
      </c>
      <c r="C18" s="101"/>
      <c r="D18" s="101"/>
      <c r="E18" s="67">
        <f t="shared" si="0"/>
        <v>920</v>
      </c>
      <c r="F18" s="290"/>
    </row>
    <row r="19" spans="1:6" s="182" customFormat="1" ht="18" customHeight="1">
      <c r="A19" s="103" t="s">
        <v>34</v>
      </c>
      <c r="B19" s="57">
        <f>'[39]0440 (ZŠ,MŠ)'!$B19</f>
        <v>1012</v>
      </c>
      <c r="C19" s="101"/>
      <c r="D19" s="101"/>
      <c r="E19" s="67">
        <f t="shared" si="0"/>
        <v>1012</v>
      </c>
      <c r="F19" s="290"/>
    </row>
    <row r="20" spans="1:6" s="182" customFormat="1" ht="18" customHeight="1">
      <c r="A20" s="103" t="s">
        <v>42</v>
      </c>
      <c r="B20" s="57">
        <f>'[39]0440 (ZŠ,MŠ)'!$B20</f>
        <v>1206</v>
      </c>
      <c r="C20" s="101"/>
      <c r="D20" s="101"/>
      <c r="E20" s="67">
        <f t="shared" si="0"/>
        <v>1206</v>
      </c>
      <c r="F20" s="290"/>
    </row>
    <row r="21" spans="1:6" s="182" customFormat="1" ht="18" customHeight="1">
      <c r="A21" s="103" t="s">
        <v>43</v>
      </c>
      <c r="B21" s="57">
        <f>'[39]0440 (ZŠ,MŠ)'!$B21</f>
        <v>1050</v>
      </c>
      <c r="C21" s="101"/>
      <c r="D21" s="101"/>
      <c r="E21" s="67">
        <f t="shared" si="0"/>
        <v>1050</v>
      </c>
      <c r="F21" s="290"/>
    </row>
    <row r="22" spans="1:6" s="182" customFormat="1" ht="18" customHeight="1">
      <c r="A22" s="103" t="s">
        <v>44</v>
      </c>
      <c r="B22" s="57">
        <f>'[39]0440 (ZŠ,MŠ)'!$B22</f>
        <v>1290</v>
      </c>
      <c r="C22" s="101"/>
      <c r="D22" s="101"/>
      <c r="E22" s="67">
        <f t="shared" si="0"/>
        <v>1290</v>
      </c>
      <c r="F22" s="290"/>
    </row>
    <row r="23" spans="1:6" s="182" customFormat="1" ht="18" customHeight="1">
      <c r="A23" s="103" t="s">
        <v>36</v>
      </c>
      <c r="B23" s="57">
        <f>'[39]0440 (ZŠ,MŠ)'!$B23</f>
        <v>1350</v>
      </c>
      <c r="C23" s="101"/>
      <c r="D23" s="101"/>
      <c r="E23" s="67">
        <f t="shared" si="0"/>
        <v>1350</v>
      </c>
      <c r="F23" s="290"/>
    </row>
    <row r="24" spans="1:6" s="182" customFormat="1" ht="18" customHeight="1">
      <c r="A24" s="103" t="s">
        <v>40</v>
      </c>
      <c r="B24" s="57">
        <f>'[39]0440 (ZŠ,MŠ)'!$B24</f>
        <v>1112</v>
      </c>
      <c r="C24" s="101"/>
      <c r="D24" s="101"/>
      <c r="E24" s="67">
        <f t="shared" si="0"/>
        <v>1112</v>
      </c>
      <c r="F24" s="290"/>
    </row>
    <row r="25" spans="1:6" s="182" customFormat="1" ht="18" customHeight="1">
      <c r="A25" s="103" t="s">
        <v>39</v>
      </c>
      <c r="B25" s="57">
        <f>'[39]0440 (ZŠ,MŠ)'!$B25</f>
        <v>1112</v>
      </c>
      <c r="C25" s="101"/>
      <c r="D25" s="101"/>
      <c r="E25" s="67">
        <f t="shared" si="0"/>
        <v>1112</v>
      </c>
      <c r="F25" s="290"/>
    </row>
    <row r="26" spans="1:6" s="182" customFormat="1" ht="18" customHeight="1">
      <c r="A26" s="103" t="s">
        <v>45</v>
      </c>
      <c r="B26" s="57">
        <f>'[39]0440 (ZŠ,MŠ)'!$B26</f>
        <v>1200</v>
      </c>
      <c r="C26" s="101"/>
      <c r="D26" s="101"/>
      <c r="E26" s="67">
        <f t="shared" si="0"/>
        <v>1200</v>
      </c>
      <c r="F26" s="290"/>
    </row>
    <row r="27" spans="1:6" s="182" customFormat="1" ht="18" customHeight="1">
      <c r="A27" s="103" t="s">
        <v>38</v>
      </c>
      <c r="B27" s="57">
        <f>'[39]0440 (ZŠ,MŠ)'!$B27</f>
        <v>1869.3</v>
      </c>
      <c r="C27" s="101"/>
      <c r="D27" s="101"/>
      <c r="E27" s="67">
        <f t="shared" si="0"/>
        <v>1869.3</v>
      </c>
      <c r="F27" s="290"/>
    </row>
    <row r="28" spans="1:6" s="182" customFormat="1" ht="18" customHeight="1">
      <c r="A28" s="103" t="s">
        <v>41</v>
      </c>
      <c r="B28" s="57">
        <f>'[39]0440 (ZŠ,MŠ)'!$B28</f>
        <v>1000</v>
      </c>
      <c r="C28" s="101"/>
      <c r="D28" s="101"/>
      <c r="E28" s="67">
        <f t="shared" si="0"/>
        <v>1000</v>
      </c>
      <c r="F28" s="290"/>
    </row>
    <row r="29" spans="1:6" s="182" customFormat="1" ht="18" customHeight="1" thickBot="1">
      <c r="A29" s="621">
        <v>5331</v>
      </c>
      <c r="B29" s="57">
        <f>'[39]0440 (ZŠ,MŠ)'!$B29</f>
        <v>15572.3</v>
      </c>
      <c r="C29" s="622">
        <f>SUM(C3:C28)</f>
        <v>67000</v>
      </c>
      <c r="D29" s="623">
        <f>SUM(D3:D28)</f>
        <v>2080</v>
      </c>
      <c r="E29" s="618">
        <f>B29+C29+D29</f>
        <v>84652.3</v>
      </c>
      <c r="F29" s="290"/>
    </row>
    <row r="30" spans="1:6" s="182" customFormat="1" ht="27.75" customHeight="1" thickTop="1">
      <c r="A30" s="624" t="s">
        <v>20</v>
      </c>
      <c r="B30" s="620">
        <f>SUM(B29)</f>
        <v>15572.3</v>
      </c>
      <c r="C30" s="625">
        <f>SUM(C29)</f>
        <v>67000</v>
      </c>
      <c r="D30" s="626">
        <f>SUM(D29)</f>
        <v>2080</v>
      </c>
      <c r="E30" s="627">
        <f>SUM(E29)</f>
        <v>84652.3</v>
      </c>
      <c r="F30" s="290"/>
    </row>
  </sheetData>
  <sheetProtection/>
  <mergeCells count="1">
    <mergeCell ref="A1:D1"/>
  </mergeCells>
  <printOptions/>
  <pageMargins left="0.29" right="0.16" top="0.787401575" bottom="0.787401575" header="0.3" footer="0.3"/>
  <pageSetup horizontalDpi="600" verticalDpi="600" orientation="portrait" paperSize="9" r:id="rId1"/>
  <headerFooter>
    <oddFooter>&amp;L&amp;8Rozpočet na rok 2014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SheetLayoutView="100" workbookViewId="0" topLeftCell="A1">
      <selection activeCell="A22" sqref="A22"/>
    </sheetView>
  </sheetViews>
  <sheetFormatPr defaultColWidth="9.00390625" defaultRowHeight="12.75"/>
  <cols>
    <col min="1" max="1" width="32.625" style="7" customWidth="1"/>
    <col min="2" max="5" width="17.125" style="7" customWidth="1"/>
    <col min="6" max="16384" width="9.125" style="7" customWidth="1"/>
  </cols>
  <sheetData>
    <row r="1" spans="1:5" ht="47.25" customHeight="1">
      <c r="A1" s="1838" t="s">
        <v>611</v>
      </c>
      <c r="B1" s="1835"/>
      <c r="C1" s="1835"/>
      <c r="D1" s="1835"/>
      <c r="E1" s="148" t="s">
        <v>226</v>
      </c>
    </row>
    <row r="2" spans="1:7" ht="42" customHeight="1" thickBot="1">
      <c r="A2" s="36" t="s">
        <v>390</v>
      </c>
      <c r="B2" s="37" t="s">
        <v>150</v>
      </c>
      <c r="C2" s="37" t="s">
        <v>456</v>
      </c>
      <c r="D2" s="38" t="s">
        <v>95</v>
      </c>
      <c r="E2" s="104"/>
      <c r="F2" s="104"/>
      <c r="G2" s="261"/>
    </row>
    <row r="3" spans="1:7" ht="1.5" customHeight="1" hidden="1" thickTop="1">
      <c r="A3" s="431"/>
      <c r="B3" s="115">
        <v>0</v>
      </c>
      <c r="C3" s="628"/>
      <c r="D3" s="334">
        <f>SUM(B3:B3)</f>
        <v>0</v>
      </c>
      <c r="E3" s="94"/>
      <c r="F3" s="94"/>
      <c r="G3" s="94"/>
    </row>
    <row r="4" spans="1:7" ht="1.5" customHeight="1" hidden="1">
      <c r="A4" s="85"/>
      <c r="B4" s="29">
        <v>0</v>
      </c>
      <c r="C4" s="58"/>
      <c r="D4" s="58">
        <f>SUM(B4:B4)</f>
        <v>0</v>
      </c>
      <c r="E4" s="94"/>
      <c r="F4" s="94"/>
      <c r="G4" s="94"/>
    </row>
    <row r="5" spans="1:7" ht="1.5" customHeight="1" hidden="1">
      <c r="A5" s="145"/>
      <c r="B5" s="197"/>
      <c r="C5" s="197"/>
      <c r="D5" s="197"/>
      <c r="E5" s="432"/>
      <c r="F5" s="262"/>
      <c r="G5" s="262"/>
    </row>
    <row r="6" spans="1:7" ht="1.5" customHeight="1" hidden="1">
      <c r="A6" s="145"/>
      <c r="B6" s="45"/>
      <c r="C6" s="213"/>
      <c r="D6" s="213">
        <f>SUM(B6:B6)</f>
        <v>0</v>
      </c>
      <c r="E6" s="94"/>
      <c r="F6" s="263"/>
      <c r="G6" s="263"/>
    </row>
    <row r="7" spans="1:7" ht="1.5" customHeight="1" hidden="1">
      <c r="A7" s="65"/>
      <c r="B7" s="45"/>
      <c r="C7" s="45"/>
      <c r="D7" s="45">
        <f>SUM(B7:B7)</f>
        <v>0</v>
      </c>
      <c r="E7" s="94"/>
      <c r="F7" s="263"/>
      <c r="G7" s="263"/>
    </row>
    <row r="8" spans="1:7" ht="1.5" customHeight="1" hidden="1">
      <c r="A8" s="65"/>
      <c r="B8" s="45">
        <v>0</v>
      </c>
      <c r="C8" s="214"/>
      <c r="D8" s="214">
        <f>SUM(B8:B8)</f>
        <v>0</v>
      </c>
      <c r="E8" s="94"/>
      <c r="F8" s="263"/>
      <c r="G8" s="263"/>
    </row>
    <row r="9" spans="1:7" ht="1.5" customHeight="1" hidden="1">
      <c r="A9" s="145"/>
      <c r="B9" s="197"/>
      <c r="C9" s="197"/>
      <c r="D9" s="197"/>
      <c r="E9" s="432"/>
      <c r="F9" s="262"/>
      <c r="G9" s="262"/>
    </row>
    <row r="10" spans="1:7" ht="1.5" customHeight="1" hidden="1">
      <c r="A10" s="85"/>
      <c r="B10" s="29"/>
      <c r="C10" s="134"/>
      <c r="D10" s="134">
        <f>SUM(B10:B10)</f>
        <v>0</v>
      </c>
      <c r="E10" s="94"/>
      <c r="F10" s="94"/>
      <c r="G10" s="94"/>
    </row>
    <row r="11" spans="1:7" ht="1.5" customHeight="1" hidden="1">
      <c r="A11" s="85"/>
      <c r="B11" s="29">
        <v>0</v>
      </c>
      <c r="C11" s="134"/>
      <c r="D11" s="134">
        <f>SUM(B11:B11)</f>
        <v>0</v>
      </c>
      <c r="E11" s="94"/>
      <c r="F11" s="94"/>
      <c r="G11" s="94"/>
    </row>
    <row r="12" spans="1:7" ht="1.5" customHeight="1" hidden="1">
      <c r="A12" s="65"/>
      <c r="B12" s="29"/>
      <c r="C12" s="134"/>
      <c r="D12" s="134">
        <f>SUM(B12:B12)</f>
        <v>0</v>
      </c>
      <c r="E12" s="94"/>
      <c r="F12" s="94"/>
      <c r="G12" s="94"/>
    </row>
    <row r="13" spans="1:7" ht="1.5" customHeight="1" hidden="1">
      <c r="A13" s="65"/>
      <c r="B13" s="29"/>
      <c r="C13" s="134"/>
      <c r="D13" s="134">
        <f>SUM(B13:B13)</f>
        <v>0</v>
      </c>
      <c r="E13" s="94"/>
      <c r="F13" s="94"/>
      <c r="G13" s="94"/>
    </row>
    <row r="14" spans="1:7" ht="1.5" customHeight="1" hidden="1">
      <c r="A14" s="146"/>
      <c r="B14" s="203"/>
      <c r="C14" s="203"/>
      <c r="D14" s="203"/>
      <c r="E14" s="432"/>
      <c r="F14" s="262"/>
      <c r="G14" s="262"/>
    </row>
    <row r="15" spans="1:7" ht="1.5" customHeight="1" hidden="1">
      <c r="A15" s="65"/>
      <c r="B15" s="29"/>
      <c r="C15" s="29"/>
      <c r="D15" s="29">
        <f>SUM(B15:B15)</f>
        <v>0</v>
      </c>
      <c r="E15" s="94"/>
      <c r="F15" s="94"/>
      <c r="G15" s="94"/>
    </row>
    <row r="16" spans="1:7" ht="0.75" customHeight="1" hidden="1">
      <c r="A16" s="65"/>
      <c r="B16" s="29">
        <v>0</v>
      </c>
      <c r="C16" s="29"/>
      <c r="D16" s="29">
        <f>SUM(B16:B16)</f>
        <v>0</v>
      </c>
      <c r="E16" s="94"/>
      <c r="F16" s="94"/>
      <c r="G16" s="94"/>
    </row>
    <row r="17" spans="1:7" ht="1.5" customHeight="1" hidden="1">
      <c r="A17" s="145"/>
      <c r="B17" s="197"/>
      <c r="C17" s="203"/>
      <c r="D17" s="203"/>
      <c r="E17" s="432"/>
      <c r="F17" s="262"/>
      <c r="G17" s="262"/>
    </row>
    <row r="18" spans="1:7" ht="13.5" hidden="1" thickBot="1">
      <c r="A18" s="65"/>
      <c r="B18" s="29"/>
      <c r="C18" s="29"/>
      <c r="D18" s="29">
        <f>SUM(B18:B18)</f>
        <v>0</v>
      </c>
      <c r="E18" s="94"/>
      <c r="F18" s="94"/>
      <c r="G18" s="94"/>
    </row>
    <row r="19" spans="1:7" ht="13.5" hidden="1" thickBot="1">
      <c r="A19" s="558"/>
      <c r="B19" s="29"/>
      <c r="C19" s="89"/>
      <c r="D19" s="89"/>
      <c r="E19" s="94"/>
      <c r="F19" s="94"/>
      <c r="G19" s="94"/>
    </row>
    <row r="20" spans="1:7" ht="17.25" customHeight="1" thickTop="1">
      <c r="A20" s="277" t="s">
        <v>19</v>
      </c>
      <c r="B20" s="29">
        <f>'[37] 0441'!$B$20</f>
        <v>0</v>
      </c>
      <c r="C20" s="89">
        <f>'[37] 0441'!$C$20</f>
        <v>4000</v>
      </c>
      <c r="D20" s="89">
        <f>SUM(B20:C20)</f>
        <v>4000</v>
      </c>
      <c r="E20" s="94"/>
      <c r="F20" s="94"/>
      <c r="G20" s="94"/>
    </row>
    <row r="21" spans="1:7" ht="17.25" customHeight="1" hidden="1">
      <c r="A21" s="65"/>
      <c r="B21" s="29"/>
      <c r="C21" s="89"/>
      <c r="D21" s="89"/>
      <c r="E21" s="94"/>
      <c r="F21" s="94"/>
      <c r="G21" s="94"/>
    </row>
    <row r="22" spans="1:7" ht="17.25" customHeight="1" thickBot="1">
      <c r="A22" s="433">
        <v>612</v>
      </c>
      <c r="B22" s="629">
        <f>SUM(B18:B21)</f>
        <v>0</v>
      </c>
      <c r="C22" s="630">
        <f>SUM(C20:C21)</f>
        <v>4000</v>
      </c>
      <c r="D22" s="630">
        <f>SUM(B22:C22)</f>
        <v>4000</v>
      </c>
      <c r="E22" s="434"/>
      <c r="F22" s="186"/>
      <c r="G22" s="186"/>
    </row>
    <row r="23" spans="1:7" ht="24" customHeight="1" thickTop="1">
      <c r="A23" s="435" t="s">
        <v>20</v>
      </c>
      <c r="B23" s="627">
        <f>SUM(B22,B17,B14,B9,B5)</f>
        <v>0</v>
      </c>
      <c r="C23" s="631">
        <f>SUM(C20:C21)</f>
        <v>4000</v>
      </c>
      <c r="D23" s="619">
        <f>SUM(B23:C23)</f>
        <v>4000</v>
      </c>
      <c r="E23" s="404"/>
      <c r="F23" s="331"/>
      <c r="G23" s="331"/>
    </row>
    <row r="25" spans="1:5" ht="26.25" thickBot="1">
      <c r="A25" s="36" t="s">
        <v>551</v>
      </c>
      <c r="B25" s="37" t="s">
        <v>150</v>
      </c>
      <c r="C25" s="37" t="s">
        <v>151</v>
      </c>
      <c r="D25" s="252" t="s">
        <v>340</v>
      </c>
      <c r="E25" s="37" t="s">
        <v>95</v>
      </c>
    </row>
    <row r="26" spans="1:5" ht="18" customHeight="1" thickTop="1">
      <c r="A26" s="31" t="s">
        <v>154</v>
      </c>
      <c r="B26" s="126">
        <f>'[5]0442'!$B$3</f>
        <v>0</v>
      </c>
      <c r="C26" s="124">
        <f>'[5]0442'!$C$3</f>
        <v>0</v>
      </c>
      <c r="D26" s="125">
        <v>0</v>
      </c>
      <c r="E26" s="127">
        <f>SUM(B26:D26)</f>
        <v>0</v>
      </c>
    </row>
    <row r="27" spans="1:5" ht="18" customHeight="1">
      <c r="A27" s="149" t="s">
        <v>155</v>
      </c>
      <c r="B27" s="436">
        <f>B26</f>
        <v>0</v>
      </c>
      <c r="C27" s="135">
        <f>C26</f>
        <v>0</v>
      </c>
      <c r="D27" s="135">
        <f>D26</f>
        <v>0</v>
      </c>
      <c r="E27" s="133">
        <f>SUM(B27:D27)</f>
        <v>0</v>
      </c>
    </row>
    <row r="28" spans="1:5" ht="18" customHeight="1" hidden="1">
      <c r="A28" s="437"/>
      <c r="B28" s="35"/>
      <c r="C28" s="335"/>
      <c r="D28" s="128"/>
      <c r="E28" s="129"/>
    </row>
    <row r="29" spans="1:5" ht="18" customHeight="1">
      <c r="A29" s="17" t="s">
        <v>113</v>
      </c>
      <c r="B29" s="35">
        <f>'[25]0451'!$B$6</f>
        <v>41447.1</v>
      </c>
      <c r="C29" s="335">
        <f>'[25]0451'!$C$6</f>
        <v>185589</v>
      </c>
      <c r="D29" s="336">
        <f>'[25]0451'!$D$6</f>
        <v>920</v>
      </c>
      <c r="E29" s="337">
        <f>SUM(B29:D29)</f>
        <v>227956.1</v>
      </c>
    </row>
    <row r="30" spans="1:5" ht="18" customHeight="1" thickBot="1">
      <c r="A30" s="438">
        <v>612</v>
      </c>
      <c r="B30" s="380">
        <f>SUM(B28:B29)</f>
        <v>41447.1</v>
      </c>
      <c r="C30" s="381">
        <f>SUM(C28:C29)</f>
        <v>185589</v>
      </c>
      <c r="D30" s="381">
        <f>SUM(D28:D29)</f>
        <v>920</v>
      </c>
      <c r="E30" s="439">
        <f>SUM(E28:E29)</f>
        <v>227956.1</v>
      </c>
    </row>
    <row r="31" spans="1:5" ht="27" customHeight="1" thickTop="1">
      <c r="A31" s="363" t="s">
        <v>20</v>
      </c>
      <c r="B31" s="440">
        <f>B27+B30</f>
        <v>41447.1</v>
      </c>
      <c r="C31" s="441">
        <f>C27+C30</f>
        <v>185589</v>
      </c>
      <c r="D31" s="441">
        <f>D27+D30</f>
        <v>920</v>
      </c>
      <c r="E31" s="442">
        <f>E27+E30</f>
        <v>227956.1</v>
      </c>
    </row>
  </sheetData>
  <sheetProtection/>
  <mergeCells count="1">
    <mergeCell ref="A1:D1"/>
  </mergeCells>
  <printOptions horizontalCentered="1"/>
  <pageMargins left="0.1968503937007874" right="0.15748031496062992" top="0.35433070866141736" bottom="0.4330708661417323" header="0.2362204724409449" footer="0.1968503937007874"/>
  <pageSetup horizontalDpi="600" verticalDpi="600" orientation="portrait" paperSize="9" r:id="rId1"/>
  <headerFooter alignWithMargins="0">
    <oddFooter>&amp;L&amp;"Times New Roman CE,Obyčejné"&amp;8Rozpočet na rok 2014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34"/>
  <sheetViews>
    <sheetView view="pageBreakPreview" zoomScaleSheetLayoutView="100" workbookViewId="0" topLeftCell="A1">
      <selection activeCell="D35" sqref="D35"/>
    </sheetView>
  </sheetViews>
  <sheetFormatPr defaultColWidth="9.00390625" defaultRowHeight="12.75"/>
  <cols>
    <col min="1" max="1" width="31.75390625" style="182" customWidth="1"/>
    <col min="2" max="2" width="14.00390625" style="326" hidden="1" customWidth="1"/>
    <col min="3" max="3" width="13.375" style="182" hidden="1" customWidth="1"/>
    <col min="4" max="8" width="13.125" style="182" customWidth="1"/>
    <col min="9" max="9" width="14.25390625" style="182" customWidth="1"/>
    <col min="10" max="10" width="16.375" style="182" customWidth="1"/>
    <col min="11" max="16384" width="9.125" style="182" customWidth="1"/>
  </cols>
  <sheetData>
    <row r="1" spans="1:11" ht="37.5" customHeight="1">
      <c r="A1" s="1839" t="s">
        <v>612</v>
      </c>
      <c r="B1" s="1839"/>
      <c r="C1" s="1839"/>
      <c r="D1" s="1840"/>
      <c r="E1" s="1840"/>
      <c r="F1" s="1840"/>
      <c r="G1" s="1840"/>
      <c r="H1" s="148" t="s">
        <v>227</v>
      </c>
      <c r="I1" s="319"/>
      <c r="J1" s="320"/>
      <c r="K1" s="181"/>
    </row>
    <row r="2" spans="1:10" s="181" customFormat="1" ht="0.75" customHeight="1">
      <c r="A2" s="12"/>
      <c r="B2" s="321"/>
      <c r="C2" s="12"/>
      <c r="D2" s="93"/>
      <c r="E2" s="94"/>
      <c r="F2" s="94"/>
      <c r="G2" s="94"/>
      <c r="H2" s="94"/>
      <c r="I2" s="94"/>
      <c r="J2" s="41"/>
    </row>
    <row r="3" spans="1:9" ht="66" customHeight="1" thickBot="1">
      <c r="A3" s="443" t="s">
        <v>392</v>
      </c>
      <c r="B3" s="559" t="s">
        <v>322</v>
      </c>
      <c r="C3" s="179" t="s">
        <v>315</v>
      </c>
      <c r="D3" s="560" t="s">
        <v>177</v>
      </c>
      <c r="E3" s="561" t="s">
        <v>316</v>
      </c>
      <c r="F3" s="561" t="s">
        <v>317</v>
      </c>
      <c r="G3" s="990" t="s">
        <v>527</v>
      </c>
      <c r="H3" s="152" t="s">
        <v>95</v>
      </c>
      <c r="I3" s="295"/>
    </row>
    <row r="4" spans="1:9" ht="19.5" customHeight="1" thickTop="1">
      <c r="A4" s="444" t="s">
        <v>16</v>
      </c>
      <c r="B4" s="445"/>
      <c r="C4" s="446"/>
      <c r="D4" s="28">
        <f>'[31] 05soc'!B$4</f>
        <v>0</v>
      </c>
      <c r="E4" s="28">
        <f>'[31] 05soc'!C$4</f>
        <v>0</v>
      </c>
      <c r="F4" s="28">
        <f>'[31] 05soc'!D$4</f>
        <v>0</v>
      </c>
      <c r="G4" s="28">
        <f>'[31] 05soc'!H$4</f>
        <v>0</v>
      </c>
      <c r="H4" s="39">
        <f>SUM(B4:G4)</f>
        <v>0</v>
      </c>
      <c r="I4" s="295"/>
    </row>
    <row r="5" spans="1:9" ht="19.5" customHeight="1">
      <c r="A5" s="447" t="s">
        <v>21</v>
      </c>
      <c r="B5" s="448"/>
      <c r="C5" s="449"/>
      <c r="D5" s="30">
        <f>'[31] 05soc'!$B$5</f>
        <v>120</v>
      </c>
      <c r="E5" s="30">
        <v>0</v>
      </c>
      <c r="F5" s="30">
        <f>'[31] 05soc'!$D$5</f>
        <v>0</v>
      </c>
      <c r="G5" s="450"/>
      <c r="H5" s="67">
        <f>SUM(B5:G5)</f>
        <v>120</v>
      </c>
      <c r="I5" s="295"/>
    </row>
    <row r="6" spans="1:9" ht="19.5" customHeight="1">
      <c r="A6" s="451">
        <v>513</v>
      </c>
      <c r="B6" s="452">
        <f aca="true" t="shared" si="0" ref="B6:H6">SUM(B4:B5)</f>
        <v>0</v>
      </c>
      <c r="C6" s="178">
        <f t="shared" si="0"/>
        <v>0</v>
      </c>
      <c r="D6" s="135">
        <f t="shared" si="0"/>
        <v>120</v>
      </c>
      <c r="E6" s="135">
        <f t="shared" si="0"/>
        <v>0</v>
      </c>
      <c r="F6" s="135">
        <f t="shared" si="0"/>
        <v>0</v>
      </c>
      <c r="G6" s="453">
        <f t="shared" si="0"/>
        <v>0</v>
      </c>
      <c r="H6" s="454">
        <f t="shared" si="0"/>
        <v>120</v>
      </c>
      <c r="I6" s="295"/>
    </row>
    <row r="7" spans="1:9" ht="17.25" customHeight="1" hidden="1">
      <c r="A7" s="451"/>
      <c r="B7" s="452"/>
      <c r="C7" s="178"/>
      <c r="D7" s="46"/>
      <c r="E7" s="46"/>
      <c r="F7" s="46"/>
      <c r="G7" s="455"/>
      <c r="H7" s="67"/>
      <c r="I7" s="295"/>
    </row>
    <row r="8" spans="1:9" ht="21.75" customHeight="1">
      <c r="A8" s="456" t="s">
        <v>61</v>
      </c>
      <c r="B8" s="448"/>
      <c r="C8" s="449"/>
      <c r="D8" s="46"/>
      <c r="E8" s="46"/>
      <c r="F8" s="46">
        <v>0</v>
      </c>
      <c r="G8" s="336"/>
      <c r="H8" s="67">
        <f>SUM(B8:G8)</f>
        <v>0</v>
      </c>
      <c r="I8" s="295"/>
    </row>
    <row r="9" spans="1:9" ht="21.75" customHeight="1">
      <c r="A9" s="456" t="s">
        <v>173</v>
      </c>
      <c r="B9" s="448"/>
      <c r="C9" s="449"/>
      <c r="D9" s="30">
        <f>'[31] 05soc'!B$9</f>
        <v>850</v>
      </c>
      <c r="E9" s="30">
        <f>'[31] 05soc'!C$9</f>
        <v>290</v>
      </c>
      <c r="F9" s="30">
        <f>'[31] 05soc'!D$9</f>
        <v>320</v>
      </c>
      <c r="G9" s="30">
        <f>'[31] 05soc'!H$9</f>
        <v>0</v>
      </c>
      <c r="H9" s="67">
        <f>SUM(D9:G9)</f>
        <v>1460</v>
      </c>
      <c r="I9" s="295"/>
    </row>
    <row r="10" spans="1:9" ht="21.75" customHeight="1">
      <c r="A10" s="517">
        <v>516</v>
      </c>
      <c r="B10" s="452">
        <f>SUM(B8:B9)</f>
        <v>0</v>
      </c>
      <c r="C10" s="178">
        <f aca="true" t="shared" si="1" ref="C10:H10">SUM(C7:C9)</f>
        <v>0</v>
      </c>
      <c r="D10" s="135">
        <f t="shared" si="1"/>
        <v>850</v>
      </c>
      <c r="E10" s="135">
        <f t="shared" si="1"/>
        <v>290</v>
      </c>
      <c r="F10" s="135">
        <f t="shared" si="1"/>
        <v>320</v>
      </c>
      <c r="G10" s="457">
        <f t="shared" si="1"/>
        <v>0</v>
      </c>
      <c r="H10" s="458">
        <f t="shared" si="1"/>
        <v>1460</v>
      </c>
      <c r="I10" s="295"/>
    </row>
    <row r="11" spans="1:9" ht="17.25" customHeight="1" hidden="1">
      <c r="A11" s="459"/>
      <c r="B11" s="448"/>
      <c r="C11" s="449"/>
      <c r="D11" s="30"/>
      <c r="E11" s="30"/>
      <c r="F11" s="30"/>
      <c r="G11" s="336"/>
      <c r="H11" s="67">
        <f>SUM(B11:G11)</f>
        <v>0</v>
      </c>
      <c r="I11" s="295"/>
    </row>
    <row r="12" spans="1:9" ht="23.25" customHeight="1">
      <c r="A12" s="456" t="s">
        <v>47</v>
      </c>
      <c r="B12" s="448"/>
      <c r="C12" s="449"/>
      <c r="D12" s="30">
        <f>'[31] 05soc'!B$12</f>
        <v>0</v>
      </c>
      <c r="E12" s="30">
        <f>'[31] 05soc'!C$12</f>
        <v>10</v>
      </c>
      <c r="F12" s="30">
        <f>'[31] 05soc'!D$12</f>
        <v>0</v>
      </c>
      <c r="G12" s="30">
        <f>'[31] 05soc'!E$12</f>
        <v>0</v>
      </c>
      <c r="H12" s="67">
        <f>SUM(B12:G12)</f>
        <v>10</v>
      </c>
      <c r="I12" s="295"/>
    </row>
    <row r="13" spans="1:10" ht="23.25" customHeight="1">
      <c r="A13" s="456" t="s">
        <v>48</v>
      </c>
      <c r="B13" s="448"/>
      <c r="C13" s="449"/>
      <c r="D13" s="30">
        <f>'[31] 05soc'!B$13</f>
        <v>400</v>
      </c>
      <c r="E13" s="30">
        <f>'[31] 05soc'!C$13</f>
        <v>10</v>
      </c>
      <c r="F13" s="30">
        <f>'[31] 05soc'!D$13</f>
        <v>210</v>
      </c>
      <c r="G13" s="30">
        <f>'[31] 05soc'!E$13</f>
        <v>0</v>
      </c>
      <c r="H13" s="67">
        <f>SUM(B13:G13)</f>
        <v>620</v>
      </c>
      <c r="I13" s="295"/>
      <c r="J13" s="208"/>
    </row>
    <row r="14" spans="1:9" ht="23.25" customHeight="1">
      <c r="A14" s="451">
        <v>517</v>
      </c>
      <c r="B14" s="452">
        <f aca="true" t="shared" si="2" ref="B14:H14">SUM(B11:B13)</f>
        <v>0</v>
      </c>
      <c r="C14" s="178">
        <f t="shared" si="2"/>
        <v>0</v>
      </c>
      <c r="D14" s="135">
        <f t="shared" si="2"/>
        <v>400</v>
      </c>
      <c r="E14" s="135">
        <f t="shared" si="2"/>
        <v>20</v>
      </c>
      <c r="F14" s="135">
        <f t="shared" si="2"/>
        <v>210</v>
      </c>
      <c r="G14" s="354">
        <f t="shared" si="2"/>
        <v>0</v>
      </c>
      <c r="H14" s="353">
        <f t="shared" si="2"/>
        <v>630</v>
      </c>
      <c r="I14" s="295"/>
    </row>
    <row r="15" spans="1:9" ht="23.25" customHeight="1">
      <c r="A15" s="1330" t="s">
        <v>602</v>
      </c>
      <c r="B15" s="448"/>
      <c r="C15" s="449"/>
      <c r="D15" s="30">
        <f>'[31] 05soc'!B$15</f>
        <v>10</v>
      </c>
      <c r="E15" s="30">
        <f>'[31] 05soc'!C$15</f>
        <v>0</v>
      </c>
      <c r="F15" s="30">
        <f>'[31] 05soc'!D$15</f>
        <v>0</v>
      </c>
      <c r="G15" s="30">
        <f>'[31] 05soc'!E$15</f>
        <v>0</v>
      </c>
      <c r="H15" s="67">
        <f>SUM(B15:G15)</f>
        <v>10</v>
      </c>
      <c r="I15" s="295"/>
    </row>
    <row r="16" spans="1:9" ht="23.25" customHeight="1">
      <c r="A16" s="17" t="s">
        <v>96</v>
      </c>
      <c r="B16" s="106"/>
      <c r="C16" s="117"/>
      <c r="D16" s="30"/>
      <c r="E16" s="30">
        <v>0</v>
      </c>
      <c r="F16" s="30">
        <v>0</v>
      </c>
      <c r="G16" s="336"/>
      <c r="H16" s="67">
        <f>SUM(B16:G16)</f>
        <v>0</v>
      </c>
      <c r="I16" s="295"/>
    </row>
    <row r="17" spans="1:9" ht="23.25" customHeight="1">
      <c r="A17" s="460">
        <v>519</v>
      </c>
      <c r="B17" s="461">
        <f aca="true" t="shared" si="3" ref="B17:H17">SUM(B15:B16)</f>
        <v>0</v>
      </c>
      <c r="C17" s="462">
        <f t="shared" si="3"/>
        <v>0</v>
      </c>
      <c r="D17" s="268">
        <f t="shared" si="3"/>
        <v>10</v>
      </c>
      <c r="E17" s="268">
        <f t="shared" si="3"/>
        <v>0</v>
      </c>
      <c r="F17" s="268">
        <f t="shared" si="3"/>
        <v>0</v>
      </c>
      <c r="G17" s="268">
        <f t="shared" si="3"/>
        <v>0</v>
      </c>
      <c r="H17" s="463">
        <f t="shared" si="3"/>
        <v>10</v>
      </c>
      <c r="I17" s="295"/>
    </row>
    <row r="18" spans="1:9" ht="17.25" customHeight="1" hidden="1">
      <c r="A18" s="17"/>
      <c r="B18" s="106"/>
      <c r="C18" s="117"/>
      <c r="D18" s="272"/>
      <c r="E18" s="272"/>
      <c r="F18" s="272"/>
      <c r="G18" s="273"/>
      <c r="H18" s="96">
        <f>SUM(B18:G18)</f>
        <v>0</v>
      </c>
      <c r="I18" s="295"/>
    </row>
    <row r="19" spans="1:9" ht="17.25" customHeight="1" hidden="1">
      <c r="A19" s="100" t="s">
        <v>180</v>
      </c>
      <c r="B19" s="327"/>
      <c r="C19" s="328"/>
      <c r="D19" s="272"/>
      <c r="E19" s="272"/>
      <c r="F19" s="272"/>
      <c r="G19" s="273"/>
      <c r="H19" s="96">
        <f>SUM(B19:G19)</f>
        <v>0</v>
      </c>
      <c r="I19" s="295"/>
    </row>
    <row r="20" spans="1:9" ht="17.25" customHeight="1" hidden="1">
      <c r="A20" s="460">
        <v>521</v>
      </c>
      <c r="B20" s="461">
        <f aca="true" t="shared" si="4" ref="B20:H20">SUM(B18:B19)</f>
        <v>0</v>
      </c>
      <c r="C20" s="462">
        <f t="shared" si="4"/>
        <v>0</v>
      </c>
      <c r="D20" s="464">
        <f t="shared" si="4"/>
        <v>0</v>
      </c>
      <c r="E20" s="464">
        <f t="shared" si="4"/>
        <v>0</v>
      </c>
      <c r="F20" s="464">
        <f t="shared" si="4"/>
        <v>0</v>
      </c>
      <c r="G20" s="464">
        <f t="shared" si="4"/>
        <v>0</v>
      </c>
      <c r="H20" s="465">
        <f t="shared" si="4"/>
        <v>0</v>
      </c>
      <c r="I20" s="295"/>
    </row>
    <row r="21" spans="1:9" ht="19.5" customHeight="1">
      <c r="A21" s="437" t="s">
        <v>174</v>
      </c>
      <c r="B21" s="67"/>
      <c r="C21" s="359"/>
      <c r="D21" s="30">
        <f>'[31] 05soc'!$B$21</f>
        <v>100</v>
      </c>
      <c r="E21" s="30"/>
      <c r="F21" s="30"/>
      <c r="G21" s="336"/>
      <c r="H21" s="96">
        <f>SUM(B21:G21)</f>
        <v>100</v>
      </c>
      <c r="I21" s="295"/>
    </row>
    <row r="22" spans="1:9" ht="17.25" customHeight="1" hidden="1">
      <c r="A22" s="437" t="s">
        <v>186</v>
      </c>
      <c r="B22" s="67"/>
      <c r="C22" s="359"/>
      <c r="D22" s="30"/>
      <c r="E22" s="30"/>
      <c r="F22" s="30"/>
      <c r="G22" s="336"/>
      <c r="H22" s="96">
        <f>SUM(B22:G22)</f>
        <v>0</v>
      </c>
      <c r="I22" s="295"/>
    </row>
    <row r="23" spans="1:9" ht="17.25" customHeight="1" hidden="1">
      <c r="A23" s="437" t="s">
        <v>175</v>
      </c>
      <c r="B23" s="67"/>
      <c r="C23" s="359"/>
      <c r="D23" s="30"/>
      <c r="E23" s="30"/>
      <c r="F23" s="30"/>
      <c r="G23" s="336"/>
      <c r="H23" s="96">
        <f>SUM(B23:G23)</f>
        <v>0</v>
      </c>
      <c r="I23" s="295"/>
    </row>
    <row r="24" spans="1:9" ht="19.5" customHeight="1">
      <c r="A24" s="437" t="s">
        <v>176</v>
      </c>
      <c r="B24" s="67"/>
      <c r="C24" s="359"/>
      <c r="D24" s="30">
        <f>'[31] 05soc'!$B$24</f>
        <v>800</v>
      </c>
      <c r="E24" s="30">
        <v>0</v>
      </c>
      <c r="F24" s="30"/>
      <c r="G24" s="336"/>
      <c r="H24" s="96">
        <f>SUM(B24:G24)</f>
        <v>800</v>
      </c>
      <c r="I24" s="295"/>
    </row>
    <row r="25" spans="1:9" ht="19.5" customHeight="1" thickBot="1">
      <c r="A25" s="451">
        <v>522</v>
      </c>
      <c r="B25" s="452">
        <f aca="true" t="shared" si="5" ref="B25:H25">SUM(B21:B24)</f>
        <v>0</v>
      </c>
      <c r="C25" s="178">
        <f t="shared" si="5"/>
        <v>0</v>
      </c>
      <c r="D25" s="135">
        <f t="shared" si="5"/>
        <v>900</v>
      </c>
      <c r="E25" s="135">
        <f t="shared" si="5"/>
        <v>0</v>
      </c>
      <c r="F25" s="135">
        <f t="shared" si="5"/>
        <v>0</v>
      </c>
      <c r="G25" s="453">
        <f t="shared" si="5"/>
        <v>0</v>
      </c>
      <c r="H25" s="454">
        <f t="shared" si="5"/>
        <v>900</v>
      </c>
      <c r="I25" s="295"/>
    </row>
    <row r="26" spans="1:9" ht="0.75" customHeight="1" hidden="1">
      <c r="A26" s="456"/>
      <c r="B26" s="448"/>
      <c r="C26" s="449"/>
      <c r="D26" s="30"/>
      <c r="E26" s="30"/>
      <c r="F26" s="30"/>
      <c r="G26" s="336"/>
      <c r="H26" s="67">
        <f>SUM(B26:G26)</f>
        <v>0</v>
      </c>
      <c r="I26" s="295"/>
    </row>
    <row r="27" spans="1:9" ht="0.75" customHeight="1" hidden="1">
      <c r="A27" s="456" t="s">
        <v>293</v>
      </c>
      <c r="B27" s="448"/>
      <c r="C27" s="449"/>
      <c r="D27" s="30"/>
      <c r="E27" s="30">
        <v>0</v>
      </c>
      <c r="F27" s="30">
        <v>0</v>
      </c>
      <c r="G27" s="336"/>
      <c r="H27" s="67">
        <f>SUM(B27:G27)</f>
        <v>0</v>
      </c>
      <c r="I27" s="295"/>
    </row>
    <row r="28" spans="1:9" ht="0.75" customHeight="1" hidden="1" thickBot="1">
      <c r="A28" s="466">
        <v>541</v>
      </c>
      <c r="B28" s="467">
        <f aca="true" t="shared" si="6" ref="B28:H28">SUM(B26:B27)</f>
        <v>0</v>
      </c>
      <c r="C28" s="468">
        <f t="shared" si="6"/>
        <v>0</v>
      </c>
      <c r="D28" s="468">
        <f t="shared" si="6"/>
        <v>0</v>
      </c>
      <c r="E28" s="468">
        <f t="shared" si="6"/>
        <v>0</v>
      </c>
      <c r="F28" s="468">
        <f t="shared" si="6"/>
        <v>0</v>
      </c>
      <c r="G28" s="469">
        <f t="shared" si="6"/>
        <v>0</v>
      </c>
      <c r="H28" s="470">
        <f t="shared" si="6"/>
        <v>0</v>
      </c>
      <c r="I28" s="295"/>
    </row>
    <row r="29" spans="1:11" ht="17.25" customHeight="1" hidden="1">
      <c r="A29" s="282" t="s">
        <v>323</v>
      </c>
      <c r="B29" s="283"/>
      <c r="C29" s="284"/>
      <c r="D29" s="284"/>
      <c r="E29" s="284"/>
      <c r="F29" s="284"/>
      <c r="G29" s="285"/>
      <c r="H29" s="283">
        <f>SUM(B29:G29)</f>
        <v>0</v>
      </c>
      <c r="I29" s="295"/>
      <c r="J29" s="322"/>
      <c r="K29" s="322"/>
    </row>
    <row r="30" spans="1:11" ht="17.25" customHeight="1" hidden="1" thickBot="1">
      <c r="A30" s="471">
        <v>638</v>
      </c>
      <c r="B30" s="423">
        <f aca="true" t="shared" si="7" ref="B30:H30">SUM(B29)</f>
        <v>0</v>
      </c>
      <c r="C30" s="472">
        <f t="shared" si="7"/>
        <v>0</v>
      </c>
      <c r="D30" s="472">
        <f t="shared" si="7"/>
        <v>0</v>
      </c>
      <c r="E30" s="472">
        <f t="shared" si="7"/>
        <v>0</v>
      </c>
      <c r="F30" s="472">
        <f t="shared" si="7"/>
        <v>0</v>
      </c>
      <c r="G30" s="473">
        <f t="shared" si="7"/>
        <v>0</v>
      </c>
      <c r="H30" s="423">
        <f t="shared" si="7"/>
        <v>0</v>
      </c>
      <c r="I30" s="295"/>
      <c r="J30" s="322"/>
      <c r="K30" s="322"/>
    </row>
    <row r="31" spans="1:9" ht="34.5" customHeight="1" thickTop="1">
      <c r="A31" s="474" t="s">
        <v>20</v>
      </c>
      <c r="B31" s="475">
        <f>B6+B10+B14+B17+B20+B25+B28+B30</f>
        <v>0</v>
      </c>
      <c r="C31" s="476">
        <f>C6+C10+C14+C17+C20+C25+C28+C30</f>
        <v>0</v>
      </c>
      <c r="D31" s="365">
        <f>D6+D10+D14+D17+D25+D28+D20+D30</f>
        <v>2280</v>
      </c>
      <c r="E31" s="365">
        <f>E6+E10+E14+E17+E25+E28+E20+E30</f>
        <v>310</v>
      </c>
      <c r="F31" s="365">
        <f>F6+F10+F14+F17+F25+F28+F20+F30</f>
        <v>530</v>
      </c>
      <c r="G31" s="366">
        <f>G6+G10+G14+G17+G25+G28+G20+G30</f>
        <v>0</v>
      </c>
      <c r="H31" s="364">
        <f>H6+H10+H14+H17+H25+H28+H20+H30</f>
        <v>3120</v>
      </c>
      <c r="I31" s="323"/>
    </row>
    <row r="32" spans="1:9" ht="12.75">
      <c r="A32" s="151"/>
      <c r="B32" s="477"/>
      <c r="C32" s="151"/>
      <c r="D32" s="151"/>
      <c r="E32" s="151"/>
      <c r="F32" s="151"/>
      <c r="G32" s="478"/>
      <c r="H32" s="478"/>
      <c r="I32" s="295"/>
    </row>
    <row r="33" spans="1:9" ht="12.75">
      <c r="A33" s="98"/>
      <c r="B33" s="324"/>
      <c r="C33" s="98"/>
      <c r="D33" s="99"/>
      <c r="E33" s="325"/>
      <c r="F33" s="97"/>
      <c r="G33" s="479"/>
      <c r="H33" s="479"/>
      <c r="I33" s="295"/>
    </row>
    <row r="34" spans="1:8" ht="12.75">
      <c r="A34" s="143"/>
      <c r="B34" s="480"/>
      <c r="C34" s="143"/>
      <c r="D34" s="143"/>
      <c r="E34" s="481"/>
      <c r="F34" s="143"/>
      <c r="G34" s="143"/>
      <c r="H34" s="143"/>
    </row>
    <row r="65" ht="11.25" customHeight="1"/>
  </sheetData>
  <sheetProtection/>
  <mergeCells count="1">
    <mergeCell ref="A1:G1"/>
  </mergeCells>
  <printOptions horizontalCentered="1"/>
  <pageMargins left="0.15748031496062992" right="0.15748031496062992" top="0.31496062992125984" bottom="0.4330708661417323" header="0.1968503937007874" footer="0.1968503937007874"/>
  <pageSetup horizontalDpi="600" verticalDpi="600" orientation="portrait" paperSize="9" r:id="rId1"/>
  <headerFooter alignWithMargins="0">
    <oddFooter>&amp;L&amp;"Times New Roman CE,Obyčejné"&amp;8Rozpočet na rok 2014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77"/>
  <sheetViews>
    <sheetView view="pageBreakPreview" zoomScale="115" zoomScaleSheetLayoutView="115" workbookViewId="0" topLeftCell="A1">
      <selection activeCell="E55" sqref="E55"/>
    </sheetView>
  </sheetViews>
  <sheetFormatPr defaultColWidth="9.00390625" defaultRowHeight="12.75"/>
  <cols>
    <col min="1" max="1" width="33.875" style="182" customWidth="1"/>
    <col min="2" max="2" width="16.625" style="182" customWidth="1"/>
    <col min="3" max="3" width="16.375" style="182" customWidth="1"/>
    <col min="4" max="4" width="16.25390625" style="182" customWidth="1"/>
    <col min="5" max="5" width="15.375" style="182" customWidth="1"/>
    <col min="6" max="6" width="14.00390625" style="182" customWidth="1"/>
    <col min="7" max="16384" width="9.125" style="182" customWidth="1"/>
  </cols>
  <sheetData>
    <row r="1" spans="1:5" ht="40.5" customHeight="1">
      <c r="A1" s="1837" t="s">
        <v>613</v>
      </c>
      <c r="B1" s="1843"/>
      <c r="C1" s="1843"/>
      <c r="D1" s="1834"/>
      <c r="E1" s="148" t="s">
        <v>228</v>
      </c>
    </row>
    <row r="2" spans="1:7" ht="40.5" customHeight="1" thickBot="1">
      <c r="A2" s="75" t="s">
        <v>434</v>
      </c>
      <c r="B2" s="76" t="s">
        <v>149</v>
      </c>
      <c r="C2" s="76" t="s">
        <v>520</v>
      </c>
      <c r="D2" s="43" t="s">
        <v>95</v>
      </c>
      <c r="G2" s="181"/>
    </row>
    <row r="3" spans="1:7" ht="18" customHeight="1" hidden="1" thickTop="1">
      <c r="A3" s="253"/>
      <c r="B3" s="254"/>
      <c r="C3" s="255"/>
      <c r="D3" s="482">
        <f>SUM(B3:C3)</f>
        <v>0</v>
      </c>
      <c r="G3" s="181"/>
    </row>
    <row r="4" spans="1:7" ht="18" customHeight="1" hidden="1">
      <c r="A4" s="483"/>
      <c r="B4" s="484">
        <v>0</v>
      </c>
      <c r="C4" s="485">
        <v>0</v>
      </c>
      <c r="D4" s="256">
        <f>SUM(B4:C4)</f>
        <v>0</v>
      </c>
      <c r="G4" s="181"/>
    </row>
    <row r="5" spans="1:7" ht="18" customHeight="1" hidden="1">
      <c r="A5" s="486">
        <v>501</v>
      </c>
      <c r="B5" s="487">
        <f>SUM(B3:B4)</f>
        <v>0</v>
      </c>
      <c r="C5" s="488">
        <f>SUM(C3:C4)</f>
        <v>0</v>
      </c>
      <c r="D5" s="489">
        <f>SUM(D3:D4)</f>
        <v>0</v>
      </c>
      <c r="G5" s="181"/>
    </row>
    <row r="6" spans="1:7" ht="18" customHeight="1" hidden="1">
      <c r="A6" s="490"/>
      <c r="B6" s="30"/>
      <c r="C6" s="101"/>
      <c r="D6" s="67">
        <f aca="true" t="shared" si="0" ref="D6:D12">SUM(B6:C6)</f>
        <v>0</v>
      </c>
      <c r="G6" s="181"/>
    </row>
    <row r="7" spans="1:7" ht="17.25" customHeight="1" hidden="1">
      <c r="A7" s="233"/>
      <c r="B7" s="131"/>
      <c r="C7" s="250"/>
      <c r="D7" s="35">
        <f t="shared" si="0"/>
        <v>0</v>
      </c>
      <c r="G7" s="181"/>
    </row>
    <row r="8" spans="1:7" ht="18" customHeight="1" hidden="1">
      <c r="A8" s="486">
        <v>503</v>
      </c>
      <c r="B8" s="178">
        <f>SUM(B6:B7)</f>
        <v>0</v>
      </c>
      <c r="C8" s="491">
        <f>SUM(C6:C7)</f>
        <v>0</v>
      </c>
      <c r="D8" s="492">
        <f t="shared" si="0"/>
        <v>0</v>
      </c>
      <c r="G8" s="181"/>
    </row>
    <row r="9" spans="1:7" ht="18" customHeight="1" hidden="1">
      <c r="A9" s="490"/>
      <c r="B9" s="493"/>
      <c r="C9" s="494"/>
      <c r="D9" s="448">
        <f t="shared" si="0"/>
        <v>0</v>
      </c>
      <c r="G9" s="181"/>
    </row>
    <row r="10" spans="1:7" ht="18" customHeight="1" hidden="1">
      <c r="A10" s="495" t="s">
        <v>181</v>
      </c>
      <c r="B10" s="496"/>
      <c r="C10" s="497"/>
      <c r="D10" s="498">
        <f t="shared" si="0"/>
        <v>0</v>
      </c>
      <c r="G10" s="181"/>
    </row>
    <row r="11" spans="1:7" ht="18" customHeight="1" hidden="1">
      <c r="A11" s="495" t="s">
        <v>194</v>
      </c>
      <c r="B11" s="499"/>
      <c r="C11" s="103"/>
      <c r="D11" s="498">
        <f t="shared" si="0"/>
        <v>0</v>
      </c>
      <c r="G11" s="181"/>
    </row>
    <row r="12" spans="1:7" ht="18" customHeight="1" hidden="1">
      <c r="A12" s="88" t="s">
        <v>21</v>
      </c>
      <c r="B12" s="257"/>
      <c r="C12" s="258"/>
      <c r="D12" s="259">
        <f t="shared" si="0"/>
        <v>0</v>
      </c>
      <c r="G12" s="181"/>
    </row>
    <row r="13" spans="1:7" ht="18" customHeight="1" hidden="1">
      <c r="A13" s="175">
        <v>513</v>
      </c>
      <c r="B13" s="500">
        <f>SUM(B9:B12)</f>
        <v>0</v>
      </c>
      <c r="C13" s="501">
        <f>SUM(C9:C12)</f>
        <v>0</v>
      </c>
      <c r="D13" s="492">
        <f>SUM(D9:D12)</f>
        <v>0</v>
      </c>
      <c r="G13" s="181"/>
    </row>
    <row r="14" spans="1:7" ht="18" customHeight="1" hidden="1">
      <c r="A14" s="88"/>
      <c r="B14" s="257"/>
      <c r="C14" s="258"/>
      <c r="D14" s="259">
        <f>SUM(B14:C14)</f>
        <v>0</v>
      </c>
      <c r="G14" s="181"/>
    </row>
    <row r="15" spans="1:7" ht="18" customHeight="1" hidden="1">
      <c r="A15" s="562" t="s">
        <v>182</v>
      </c>
      <c r="B15" s="563"/>
      <c r="C15" s="564"/>
      <c r="D15" s="565">
        <f>SUM(B15:C15)</f>
        <v>0</v>
      </c>
      <c r="G15" s="181"/>
    </row>
    <row r="16" spans="1:7" ht="0.75" customHeight="1" thickTop="1">
      <c r="A16" s="264" t="s">
        <v>171</v>
      </c>
      <c r="B16" s="566"/>
      <c r="C16" s="567"/>
      <c r="D16" s="237">
        <f>SUM(B16:C16)</f>
        <v>0</v>
      </c>
      <c r="G16" s="181"/>
    </row>
    <row r="17" spans="1:7" ht="19.5" customHeight="1">
      <c r="A17" s="90" t="s">
        <v>173</v>
      </c>
      <c r="B17" s="86">
        <f>'[32]05zdr'!$C$17</f>
        <v>100</v>
      </c>
      <c r="C17" s="1361">
        <f>'[32]05zdr'!$D$17</f>
        <v>7200</v>
      </c>
      <c r="D17" s="106">
        <f>SUM(B17:C17)</f>
        <v>7300</v>
      </c>
      <c r="G17" s="181"/>
    </row>
    <row r="18" spans="1:7" ht="19.5" customHeight="1" thickBot="1">
      <c r="A18" s="175">
        <v>516</v>
      </c>
      <c r="B18" s="260">
        <f>SUM(B14:B17)</f>
        <v>100</v>
      </c>
      <c r="C18" s="1362">
        <f>SUM(C14:C17)</f>
        <v>7200</v>
      </c>
      <c r="D18" s="492">
        <f>SUM(D14:D17)</f>
        <v>7300</v>
      </c>
      <c r="G18" s="181"/>
    </row>
    <row r="19" spans="1:7" ht="17.25" customHeight="1" hidden="1">
      <c r="A19" s="175"/>
      <c r="B19" s="108"/>
      <c r="C19" s="1363"/>
      <c r="D19" s="107">
        <f>SUM(B19:C19)</f>
        <v>0</v>
      </c>
      <c r="G19" s="181"/>
    </row>
    <row r="20" spans="1:7" ht="17.25" customHeight="1" hidden="1">
      <c r="A20" s="90" t="s">
        <v>26</v>
      </c>
      <c r="B20" s="108"/>
      <c r="C20" s="1363"/>
      <c r="D20" s="107">
        <f>SUM(B20:C20)</f>
        <v>0</v>
      </c>
      <c r="G20" s="181"/>
    </row>
    <row r="21" spans="1:7" ht="17.25" customHeight="1" hidden="1">
      <c r="A21" s="90" t="s">
        <v>47</v>
      </c>
      <c r="B21" s="108"/>
      <c r="C21" s="1363"/>
      <c r="D21" s="107">
        <f>SUM(B21:C21)</f>
        <v>0</v>
      </c>
      <c r="G21" s="181"/>
    </row>
    <row r="22" spans="1:7" ht="17.25" customHeight="1" hidden="1">
      <c r="A22" s="90" t="s">
        <v>48</v>
      </c>
      <c r="B22" s="108"/>
      <c r="C22" s="1363"/>
      <c r="D22" s="107">
        <f>SUM(B22:C22)</f>
        <v>0</v>
      </c>
      <c r="G22" s="181"/>
    </row>
    <row r="23" spans="1:7" ht="17.25" customHeight="1" hidden="1">
      <c r="A23" s="175">
        <v>517</v>
      </c>
      <c r="B23" s="260">
        <f>SUM(B20:B22)</f>
        <v>0</v>
      </c>
      <c r="C23" s="1362">
        <f>SUM(C20:C22)</f>
        <v>0</v>
      </c>
      <c r="D23" s="260">
        <f>SUM(D20:D22)</f>
        <v>0</v>
      </c>
      <c r="G23" s="181"/>
    </row>
    <row r="24" spans="1:7" ht="0.75" customHeight="1" hidden="1">
      <c r="A24" s="175"/>
      <c r="B24" s="184"/>
      <c r="C24" s="1364"/>
      <c r="D24" s="260"/>
      <c r="G24" s="181"/>
    </row>
    <row r="25" spans="1:7" ht="17.25" customHeight="1" hidden="1">
      <c r="A25" s="91" t="s">
        <v>96</v>
      </c>
      <c r="B25" s="108"/>
      <c r="C25" s="1363"/>
      <c r="D25" s="107">
        <f>SUM(B25:C25)</f>
        <v>0</v>
      </c>
      <c r="G25" s="181"/>
    </row>
    <row r="26" spans="1:7" ht="17.25" customHeight="1" hidden="1">
      <c r="A26" s="175">
        <v>519</v>
      </c>
      <c r="B26" s="260">
        <f>B25</f>
        <v>0</v>
      </c>
      <c r="C26" s="1362">
        <f>C25</f>
        <v>0</v>
      </c>
      <c r="D26" s="260">
        <f>D25</f>
        <v>0</v>
      </c>
      <c r="G26" s="181"/>
    </row>
    <row r="27" spans="1:7" s="292" customFormat="1" ht="17.25" customHeight="1" hidden="1">
      <c r="A27" s="90" t="s">
        <v>338</v>
      </c>
      <c r="B27" s="106"/>
      <c r="C27" s="1365"/>
      <c r="D27" s="106">
        <f>SUM(B27:C27)</f>
        <v>0</v>
      </c>
      <c r="G27" s="293"/>
    </row>
    <row r="28" spans="1:7" ht="0.75" customHeight="1" hidden="1" thickBot="1">
      <c r="A28" s="91" t="s">
        <v>174</v>
      </c>
      <c r="B28" s="108">
        <f>'[32]05zdr'!$C$28</f>
        <v>0</v>
      </c>
      <c r="C28" s="1363"/>
      <c r="D28" s="66">
        <f>SUM(B28:C28)</f>
        <v>0</v>
      </c>
      <c r="G28" s="181"/>
    </row>
    <row r="29" spans="1:7" ht="0.75" customHeight="1" hidden="1" thickBot="1">
      <c r="A29" s="90" t="s">
        <v>183</v>
      </c>
      <c r="B29" s="108"/>
      <c r="C29" s="1363"/>
      <c r="D29" s="67">
        <f>SUM(B29:C29)</f>
        <v>0</v>
      </c>
      <c r="G29" s="181"/>
    </row>
    <row r="30" spans="1:7" ht="0.75" customHeight="1" hidden="1" thickBot="1">
      <c r="A30" s="502">
        <v>522</v>
      </c>
      <c r="B30" s="503">
        <f>SUM(B27:B29)</f>
        <v>0</v>
      </c>
      <c r="C30" s="1366">
        <f>SUM(C27:C29)</f>
        <v>0</v>
      </c>
      <c r="D30" s="503">
        <f>SUM(D27:D29)</f>
        <v>0</v>
      </c>
      <c r="G30" s="181"/>
    </row>
    <row r="31" spans="1:7" ht="0.75" customHeight="1" hidden="1">
      <c r="A31" s="90"/>
      <c r="B31" s="86"/>
      <c r="C31" s="1361"/>
      <c r="D31" s="106">
        <f>SUM(B31:C31)</f>
        <v>0</v>
      </c>
      <c r="G31" s="181"/>
    </row>
    <row r="32" spans="1:7" ht="0.75" customHeight="1" hidden="1">
      <c r="A32" s="90" t="s">
        <v>184</v>
      </c>
      <c r="B32" s="86"/>
      <c r="C32" s="1361"/>
      <c r="D32" s="106">
        <f>SUM(B32:C32)</f>
        <v>0</v>
      </c>
      <c r="G32" s="181"/>
    </row>
    <row r="33" spans="1:7" ht="0.75" customHeight="1" hidden="1">
      <c r="A33" s="504">
        <v>533</v>
      </c>
      <c r="B33" s="461">
        <f>SUM(B32)</f>
        <v>0</v>
      </c>
      <c r="C33" s="1367">
        <f>SUM(C32)</f>
        <v>0</v>
      </c>
      <c r="D33" s="461">
        <f>D32</f>
        <v>0</v>
      </c>
      <c r="G33" s="181"/>
    </row>
    <row r="34" spans="1:7" ht="0.75" customHeight="1" hidden="1">
      <c r="A34" s="90" t="s">
        <v>99</v>
      </c>
      <c r="B34" s="86"/>
      <c r="C34" s="1361"/>
      <c r="D34" s="106">
        <f>SUM(B34:C34)</f>
        <v>0</v>
      </c>
      <c r="G34" s="181"/>
    </row>
    <row r="35" spans="1:7" ht="0.75" customHeight="1" hidden="1">
      <c r="A35" s="505">
        <v>612</v>
      </c>
      <c r="B35" s="506">
        <f>B34</f>
        <v>0</v>
      </c>
      <c r="C35" s="1368">
        <f>C34</f>
        <v>0</v>
      </c>
      <c r="D35" s="506">
        <f>D34</f>
        <v>0</v>
      </c>
      <c r="G35" s="181"/>
    </row>
    <row r="36" spans="1:7" ht="0.75" customHeight="1" hidden="1">
      <c r="A36" s="90"/>
      <c r="B36" s="86"/>
      <c r="C36" s="1361"/>
      <c r="D36" s="106"/>
      <c r="G36" s="181"/>
    </row>
    <row r="37" spans="1:7" ht="0.75" customHeight="1" hidden="1">
      <c r="A37" s="90" t="s">
        <v>294</v>
      </c>
      <c r="B37" s="29">
        <v>0</v>
      </c>
      <c r="C37" s="50">
        <v>0</v>
      </c>
      <c r="D37" s="67">
        <f>SUM(B37:C37)</f>
        <v>0</v>
      </c>
      <c r="G37" s="181"/>
    </row>
    <row r="38" spans="1:7" ht="0.75" customHeight="1" hidden="1" thickBot="1">
      <c r="A38" s="507">
        <v>635</v>
      </c>
      <c r="B38" s="362">
        <f>SUM(B36:B37)</f>
        <v>0</v>
      </c>
      <c r="C38" s="552">
        <f>SUM(C36:C37)</f>
        <v>0</v>
      </c>
      <c r="D38" s="508" t="e">
        <f>SUM(#REF!+#REF!+B38+#REF!+C38)</f>
        <v>#REF!</v>
      </c>
      <c r="G38" s="181"/>
    </row>
    <row r="39" spans="1:7" ht="30.75" customHeight="1" thickTop="1">
      <c r="A39" s="419" t="s">
        <v>20</v>
      </c>
      <c r="B39" s="364">
        <f>SUM(B38,B30,B23,B18,B13,B8,B5+B26+B33+B35)</f>
        <v>100</v>
      </c>
      <c r="C39" s="366">
        <f>SUM(C38,C30,C23,C18,C13,C8,C5+C26+C33+C35)</f>
        <v>7200</v>
      </c>
      <c r="D39" s="364">
        <f>SUM(B39:C39)</f>
        <v>7300</v>
      </c>
      <c r="E39" s="294"/>
      <c r="G39" s="181"/>
    </row>
    <row r="40" spans="1:7" ht="11.25" customHeight="1">
      <c r="A40" s="93"/>
      <c r="B40" s="94"/>
      <c r="C40" s="94"/>
      <c r="D40" s="94"/>
      <c r="E40" s="41"/>
      <c r="F40" s="41"/>
      <c r="G40" s="181"/>
    </row>
    <row r="41" spans="1:4" ht="13.5" customHeight="1" hidden="1" thickBot="1">
      <c r="A41" s="119" t="s">
        <v>148</v>
      </c>
      <c r="B41" s="120" t="s">
        <v>167</v>
      </c>
      <c r="C41" s="121" t="s">
        <v>168</v>
      </c>
      <c r="D41" s="122" t="s">
        <v>95</v>
      </c>
    </row>
    <row r="42" spans="1:4" ht="12.75" customHeight="1" hidden="1" thickTop="1">
      <c r="A42" s="53" t="s">
        <v>110</v>
      </c>
      <c r="B42" s="59">
        <v>0</v>
      </c>
      <c r="C42" s="59">
        <v>0</v>
      </c>
      <c r="D42" s="157">
        <f>SUM(B42:C42)</f>
        <v>0</v>
      </c>
    </row>
    <row r="43" spans="1:4" ht="12.75" customHeight="1" hidden="1" thickBot="1">
      <c r="A43" s="158">
        <v>612</v>
      </c>
      <c r="B43" s="159">
        <f>SUM(B42)</f>
        <v>0</v>
      </c>
      <c r="C43" s="160">
        <f>C42</f>
        <v>0</v>
      </c>
      <c r="D43" s="161">
        <f>D42</f>
        <v>0</v>
      </c>
    </row>
    <row r="44" spans="1:4" ht="15" hidden="1" thickTop="1">
      <c r="A44" s="162" t="s">
        <v>20</v>
      </c>
      <c r="B44" s="163">
        <f>SUM(B43)</f>
        <v>0</v>
      </c>
      <c r="C44" s="164">
        <f>C43</f>
        <v>0</v>
      </c>
      <c r="D44" s="165">
        <f>D43</f>
        <v>0</v>
      </c>
    </row>
    <row r="45" spans="1:6" ht="40.5" customHeight="1" thickBot="1">
      <c r="A45" s="287" t="s">
        <v>391</v>
      </c>
      <c r="B45" s="1370" t="s">
        <v>199</v>
      </c>
      <c r="C45" s="1369" t="s">
        <v>95</v>
      </c>
      <c r="D45" s="156"/>
      <c r="E45" s="296"/>
      <c r="F45" s="297"/>
    </row>
    <row r="46" spans="1:6" ht="20.25" customHeight="1" thickTop="1">
      <c r="A46" s="62" t="s">
        <v>198</v>
      </c>
      <c r="B46" s="63">
        <f>'[35]CSOP,ZZ Smíchov '!$B$29</f>
        <v>26128</v>
      </c>
      <c r="C46" s="64">
        <f>SUM(B46)</f>
        <v>26128</v>
      </c>
      <c r="D46" s="155"/>
      <c r="E46" s="296"/>
      <c r="F46" s="297"/>
    </row>
    <row r="47" spans="1:6" ht="20.25" customHeight="1" thickBot="1">
      <c r="A47" s="158">
        <v>533</v>
      </c>
      <c r="B47" s="168">
        <f>B46</f>
        <v>26128</v>
      </c>
      <c r="C47" s="169">
        <f>SUM(C46)</f>
        <v>26128</v>
      </c>
      <c r="D47" s="166"/>
      <c r="E47" s="296"/>
      <c r="F47" s="297"/>
    </row>
    <row r="48" spans="1:6" ht="30.75" customHeight="1" thickTop="1">
      <c r="A48" s="378" t="s">
        <v>20</v>
      </c>
      <c r="B48" s="171">
        <f>B47</f>
        <v>26128</v>
      </c>
      <c r="C48" s="510">
        <f>SUM(C47)</f>
        <v>26128</v>
      </c>
      <c r="D48" s="136"/>
      <c r="E48" s="296"/>
      <c r="F48" s="297"/>
    </row>
    <row r="49" spans="1:6" ht="12.75">
      <c r="A49" s="298"/>
      <c r="B49" s="41"/>
      <c r="C49" s="296"/>
      <c r="D49" s="299"/>
      <c r="E49" s="296"/>
      <c r="F49" s="297"/>
    </row>
    <row r="50" spans="1:6" ht="30.75" customHeight="1" thickBot="1">
      <c r="A50" s="287" t="s">
        <v>543</v>
      </c>
      <c r="B50" s="1372" t="s">
        <v>167</v>
      </c>
      <c r="C50" s="52" t="s">
        <v>168</v>
      </c>
      <c r="D50" s="1373" t="s">
        <v>457</v>
      </c>
      <c r="E50" s="1371" t="s">
        <v>95</v>
      </c>
      <c r="F50" s="296"/>
    </row>
    <row r="51" spans="1:6" ht="20.25" customHeight="1" thickTop="1">
      <c r="A51" s="53" t="s">
        <v>110</v>
      </c>
      <c r="B51" s="59">
        <f>'[26]0551'!$B$3</f>
        <v>0</v>
      </c>
      <c r="C51" s="632">
        <f>'[26]0551'!$C$3</f>
        <v>8000</v>
      </c>
      <c r="D51" s="633">
        <f>'[26]0551'!$D$3</f>
        <v>2000</v>
      </c>
      <c r="E51" s="634">
        <f>SUM(B51:D51)</f>
        <v>10000</v>
      </c>
      <c r="F51" s="296"/>
    </row>
    <row r="52" spans="1:6" ht="20.25" customHeight="1" thickBot="1">
      <c r="A52" s="645">
        <v>612</v>
      </c>
      <c r="B52" s="1374">
        <f>SUM(B51)</f>
        <v>0</v>
      </c>
      <c r="C52" s="646">
        <f>SUM(C51)</f>
        <v>8000</v>
      </c>
      <c r="D52" s="647">
        <f>SUM(D51)</f>
        <v>2000</v>
      </c>
      <c r="E52" s="648">
        <f>SUM(E51)</f>
        <v>10000</v>
      </c>
      <c r="F52" s="296"/>
    </row>
    <row r="53" spans="1:6" ht="30.75" customHeight="1" thickTop="1">
      <c r="A53" s="649" t="s">
        <v>20</v>
      </c>
      <c r="B53" s="1375">
        <f>SUM(B52)</f>
        <v>0</v>
      </c>
      <c r="C53" s="650">
        <f>C52</f>
        <v>8000</v>
      </c>
      <c r="D53" s="651">
        <f>D52</f>
        <v>2000</v>
      </c>
      <c r="E53" s="652">
        <f>E52</f>
        <v>10000</v>
      </c>
      <c r="F53" s="301"/>
    </row>
    <row r="54" spans="1:6" ht="12.75">
      <c r="A54" s="304"/>
      <c r="B54" s="305"/>
      <c r="C54" s="301"/>
      <c r="D54" s="300"/>
      <c r="E54" s="301"/>
      <c r="F54" s="301"/>
    </row>
    <row r="55" spans="1:6" ht="12.75">
      <c r="A55" s="304"/>
      <c r="B55" s="305"/>
      <c r="C55" s="301"/>
      <c r="D55" s="300"/>
      <c r="E55" s="301"/>
      <c r="F55" s="301"/>
    </row>
    <row r="56" spans="1:6" ht="12.75" customHeight="1">
      <c r="A56" s="304"/>
      <c r="B56" s="305"/>
      <c r="C56" s="301"/>
      <c r="D56" s="300"/>
      <c r="E56" s="301"/>
      <c r="F56" s="301"/>
    </row>
    <row r="57" spans="1:6" ht="12.75" customHeight="1">
      <c r="A57" s="304"/>
      <c r="B57" s="305"/>
      <c r="C57" s="301"/>
      <c r="D57" s="300"/>
      <c r="E57" s="301"/>
      <c r="F57" s="301"/>
    </row>
    <row r="58" spans="1:6" ht="12.75">
      <c r="A58" s="302"/>
      <c r="B58" s="303"/>
      <c r="C58" s="301"/>
      <c r="D58" s="300"/>
      <c r="E58" s="301"/>
      <c r="F58" s="301"/>
    </row>
    <row r="59" spans="1:6" ht="12.75">
      <c r="A59" s="304"/>
      <c r="B59" s="305"/>
      <c r="C59" s="301"/>
      <c r="D59" s="300"/>
      <c r="E59" s="301"/>
      <c r="F59" s="301"/>
    </row>
    <row r="60" spans="1:6" ht="12.75" customHeight="1">
      <c r="A60" s="304"/>
      <c r="B60" s="305"/>
      <c r="C60" s="301"/>
      <c r="D60" s="300"/>
      <c r="E60" s="301"/>
      <c r="F60" s="301"/>
    </row>
    <row r="61" spans="1:6" ht="12.75" customHeight="1">
      <c r="A61" s="306"/>
      <c r="B61" s="305"/>
      <c r="C61" s="301"/>
      <c r="D61" s="40"/>
      <c r="E61" s="301"/>
      <c r="F61" s="301"/>
    </row>
    <row r="62" spans="1:6" ht="12.75">
      <c r="A62" s="302"/>
      <c r="B62" s="303"/>
      <c r="C62" s="174"/>
      <c r="D62" s="176"/>
      <c r="E62" s="174"/>
      <c r="F62" s="301"/>
    </row>
    <row r="63" spans="1:6" ht="12.75">
      <c r="A63" s="306"/>
      <c r="B63" s="305"/>
      <c r="C63" s="301"/>
      <c r="D63" s="40"/>
      <c r="E63" s="301"/>
      <c r="F63" s="301"/>
    </row>
    <row r="64" spans="1:6" ht="12.75" customHeight="1">
      <c r="A64" s="306"/>
      <c r="B64" s="305"/>
      <c r="C64" s="301"/>
      <c r="D64" s="40"/>
      <c r="E64" s="301"/>
      <c r="F64" s="301"/>
    </row>
    <row r="65" spans="1:6" ht="12.75" customHeight="1">
      <c r="A65" s="306"/>
      <c r="B65" s="305"/>
      <c r="C65" s="301"/>
      <c r="D65" s="40"/>
      <c r="E65" s="301"/>
      <c r="F65" s="301"/>
    </row>
    <row r="66" spans="1:6" ht="12.75">
      <c r="A66" s="302"/>
      <c r="B66" s="303"/>
      <c r="C66" s="174"/>
      <c r="D66" s="176"/>
      <c r="E66" s="174"/>
      <c r="F66" s="301"/>
    </row>
    <row r="67" spans="1:3" ht="15.75" customHeight="1">
      <c r="A67" s="307"/>
      <c r="B67" s="308"/>
      <c r="C67" s="309"/>
    </row>
    <row r="68" spans="1:2" ht="18.75" customHeight="1">
      <c r="A68" s="310"/>
      <c r="B68" s="310"/>
    </row>
    <row r="69" spans="1:4" ht="12.75">
      <c r="A69" s="1841"/>
      <c r="B69" s="311"/>
      <c r="C69" s="95"/>
      <c r="D69" s="143"/>
    </row>
    <row r="70" spans="1:4" ht="12.75">
      <c r="A70" s="1842"/>
      <c r="B70" s="312"/>
      <c r="C70" s="313"/>
      <c r="D70" s="143"/>
    </row>
    <row r="71" spans="1:4" ht="12.75">
      <c r="A71" s="314"/>
      <c r="B71" s="315"/>
      <c r="C71" s="296"/>
      <c r="D71" s="143"/>
    </row>
    <row r="72" spans="1:4" ht="12.75">
      <c r="A72" s="316"/>
      <c r="B72" s="303"/>
      <c r="C72" s="174"/>
      <c r="D72" s="143"/>
    </row>
    <row r="73" spans="1:4" ht="12.75">
      <c r="A73" s="317"/>
      <c r="B73" s="315"/>
      <c r="C73" s="318"/>
      <c r="D73" s="143"/>
    </row>
    <row r="74" spans="1:4" ht="12.75">
      <c r="A74" s="317"/>
      <c r="B74" s="315"/>
      <c r="C74" s="296"/>
      <c r="D74" s="143"/>
    </row>
    <row r="75" spans="1:4" ht="12.75">
      <c r="A75" s="316"/>
      <c r="B75" s="303"/>
      <c r="C75" s="174"/>
      <c r="D75" s="143"/>
    </row>
    <row r="76" spans="1:4" ht="15">
      <c r="A76" s="307"/>
      <c r="B76" s="308"/>
      <c r="C76" s="309"/>
      <c r="D76" s="143"/>
    </row>
    <row r="77" spans="3:4" ht="12.75">
      <c r="C77" s="143"/>
      <c r="D77" s="143"/>
    </row>
  </sheetData>
  <sheetProtection/>
  <mergeCells count="2">
    <mergeCell ref="A69:A70"/>
    <mergeCell ref="A1:D1"/>
  </mergeCells>
  <printOptions horizontalCentered="1"/>
  <pageMargins left="0.15748031496062992" right="0.15748031496062992" top="0.4330708661417323" bottom="0.3937007874015748" header="0.15748031496062992" footer="0.1968503937007874"/>
  <pageSetup horizontalDpi="600" verticalDpi="600" orientation="portrait" paperSize="9" scale="95" r:id="rId1"/>
  <headerFooter alignWithMargins="0">
    <oddFooter>&amp;L&amp;"Times New Roman CE,Obyčejné"&amp;8Rozpočet na rok 2014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view="pageBreakPreview" zoomScaleSheetLayoutView="100" workbookViewId="0" topLeftCell="A1">
      <selection activeCell="H23" sqref="H23"/>
    </sheetView>
  </sheetViews>
  <sheetFormatPr defaultColWidth="9.00390625" defaultRowHeight="12.75"/>
  <cols>
    <col min="1" max="1" width="46.00390625" style="153" customWidth="1"/>
    <col min="2" max="3" width="21.125" style="153" customWidth="1"/>
    <col min="4" max="4" width="0.12890625" style="153" customWidth="1"/>
    <col min="5" max="16384" width="9.125" style="153" customWidth="1"/>
  </cols>
  <sheetData>
    <row r="1" spans="1:5" ht="44.25" customHeight="1">
      <c r="A1" s="1837" t="s">
        <v>614</v>
      </c>
      <c r="B1" s="1837"/>
      <c r="C1" s="180" t="s">
        <v>229</v>
      </c>
      <c r="D1" s="180"/>
      <c r="E1" s="71"/>
    </row>
    <row r="2" spans="1:4" ht="19.5" customHeight="1">
      <c r="A2" s="1844" t="s">
        <v>552</v>
      </c>
      <c r="B2" s="1846" t="s">
        <v>133</v>
      </c>
      <c r="C2" s="1848" t="s">
        <v>95</v>
      </c>
      <c r="D2" s="71"/>
    </row>
    <row r="3" spans="1:4" ht="33" customHeight="1" thickBot="1">
      <c r="A3" s="1845"/>
      <c r="B3" s="1847"/>
      <c r="C3" s="1849"/>
      <c r="D3" s="71"/>
    </row>
    <row r="4" spans="1:4" ht="22.5" customHeight="1" hidden="1" thickTop="1">
      <c r="A4" s="511" t="s">
        <v>193</v>
      </c>
      <c r="B4" s="278">
        <v>0</v>
      </c>
      <c r="C4" s="943">
        <f>B4</f>
        <v>0</v>
      </c>
      <c r="D4" s="154"/>
    </row>
    <row r="5" spans="1:4" ht="17.25" customHeight="1" thickTop="1">
      <c r="A5" s="279" t="s">
        <v>21</v>
      </c>
      <c r="B5" s="280">
        <f>'[18]0608'!$B$5</f>
        <v>50</v>
      </c>
      <c r="C5" s="944">
        <f>B5</f>
        <v>50</v>
      </c>
      <c r="D5" s="154"/>
    </row>
    <row r="6" spans="1:4" ht="16.5" customHeight="1">
      <c r="A6" s="568">
        <v>513</v>
      </c>
      <c r="B6" s="512">
        <f>SUM(B4:B5)</f>
        <v>50</v>
      </c>
      <c r="C6" s="945">
        <f>SUM(C4:C5)</f>
        <v>50</v>
      </c>
      <c r="D6" s="154"/>
    </row>
    <row r="7" spans="1:4" ht="1.5" customHeight="1" hidden="1">
      <c r="A7" s="13"/>
      <c r="B7" s="241"/>
      <c r="C7" s="946">
        <f>B7</f>
        <v>0</v>
      </c>
      <c r="D7" s="154"/>
    </row>
    <row r="8" spans="1:4" ht="17.25" customHeight="1">
      <c r="A8" s="13" t="s">
        <v>25</v>
      </c>
      <c r="B8" s="242">
        <f>'[18]0608'!$B$8</f>
        <v>22</v>
      </c>
      <c r="C8" s="946">
        <f>B8</f>
        <v>22</v>
      </c>
      <c r="D8" s="154"/>
    </row>
    <row r="9" spans="1:4" ht="17.25" customHeight="1">
      <c r="A9" s="568">
        <v>516</v>
      </c>
      <c r="B9" s="512">
        <f>SUM(B7:B8)</f>
        <v>22</v>
      </c>
      <c r="C9" s="945">
        <f>SUM(C7:C8)</f>
        <v>22</v>
      </c>
      <c r="D9" s="154"/>
    </row>
    <row r="10" spans="1:4" ht="17.25" customHeight="1" hidden="1">
      <c r="A10" s="13"/>
      <c r="B10" s="242"/>
      <c r="C10" s="946">
        <f>B10</f>
        <v>0</v>
      </c>
      <c r="D10" s="154"/>
    </row>
    <row r="11" spans="1:4" ht="17.25" customHeight="1">
      <c r="A11" s="13" t="s">
        <v>48</v>
      </c>
      <c r="B11" s="242">
        <f>'[18]0608'!$B$11</f>
        <v>5</v>
      </c>
      <c r="C11" s="946">
        <f>B11</f>
        <v>5</v>
      </c>
      <c r="D11" s="154"/>
    </row>
    <row r="12" spans="1:4" ht="17.25" customHeight="1">
      <c r="A12" s="568">
        <v>517</v>
      </c>
      <c r="B12" s="512">
        <f>SUM(B10:B11)</f>
        <v>5</v>
      </c>
      <c r="C12" s="945">
        <f>SUM(C10:C11)</f>
        <v>5</v>
      </c>
      <c r="D12" s="154"/>
    </row>
    <row r="13" spans="1:4" ht="17.25" customHeight="1" hidden="1">
      <c r="A13" s="13"/>
      <c r="B13" s="242"/>
      <c r="C13" s="946">
        <f>B13</f>
        <v>0</v>
      </c>
      <c r="D13" s="154"/>
    </row>
    <row r="14" spans="1:4" ht="17.25" customHeight="1">
      <c r="A14" s="13" t="s">
        <v>96</v>
      </c>
      <c r="B14" s="242">
        <f>'[18]0608'!$B$14</f>
        <v>160</v>
      </c>
      <c r="C14" s="946">
        <f>B14</f>
        <v>160</v>
      </c>
      <c r="D14" s="154"/>
    </row>
    <row r="15" spans="1:4" ht="17.25" customHeight="1">
      <c r="A15" s="568">
        <v>519</v>
      </c>
      <c r="B15" s="512">
        <f>SUM(B13:B14)</f>
        <v>160</v>
      </c>
      <c r="C15" s="945">
        <f>SUM(C13:C14)</f>
        <v>160</v>
      </c>
      <c r="D15" s="154"/>
    </row>
    <row r="16" spans="1:4" ht="0.75" customHeight="1" hidden="1">
      <c r="A16" s="13"/>
      <c r="B16" s="241"/>
      <c r="C16" s="947">
        <f>B16</f>
        <v>0</v>
      </c>
      <c r="D16" s="154"/>
    </row>
    <row r="17" spans="1:4" ht="17.25" customHeight="1">
      <c r="A17" s="13" t="s">
        <v>70</v>
      </c>
      <c r="B17" s="242">
        <f>'[8]0646'!$B$17</f>
        <v>5</v>
      </c>
      <c r="C17" s="947">
        <f>B17</f>
        <v>5</v>
      </c>
      <c r="D17" s="154"/>
    </row>
    <row r="18" spans="1:4" ht="17.25" customHeight="1" thickBot="1">
      <c r="A18" s="569">
        <v>549</v>
      </c>
      <c r="B18" s="513">
        <f>SUM(B16:B17)</f>
        <v>5</v>
      </c>
      <c r="C18" s="948">
        <f>SUM(C16:C17)</f>
        <v>5</v>
      </c>
      <c r="D18" s="154"/>
    </row>
    <row r="19" spans="1:4" ht="30" customHeight="1" thickTop="1">
      <c r="A19" s="514" t="s">
        <v>20</v>
      </c>
      <c r="B19" s="515">
        <f>B6+B9+B12+B15+B18</f>
        <v>242</v>
      </c>
      <c r="C19" s="949">
        <f>C6+C9+C12+C15+C18</f>
        <v>242</v>
      </c>
      <c r="D19" s="154"/>
    </row>
    <row r="20" spans="1:3" ht="14.25" customHeight="1">
      <c r="A20" s="6"/>
      <c r="B20" s="6"/>
      <c r="C20" s="77"/>
    </row>
    <row r="21" spans="1:3" ht="26.25" thickBot="1">
      <c r="A21" s="36" t="s">
        <v>395</v>
      </c>
      <c r="B21" s="570" t="s">
        <v>431</v>
      </c>
      <c r="C21" s="38" t="s">
        <v>95</v>
      </c>
    </row>
    <row r="22" spans="1:3" ht="17.25" customHeight="1" thickTop="1">
      <c r="A22" s="111" t="s">
        <v>298</v>
      </c>
      <c r="B22" s="27">
        <f>'[44]0624'!$B$3</f>
        <v>3200</v>
      </c>
      <c r="C22" s="571">
        <f>SUM(B22:B22)</f>
        <v>3200</v>
      </c>
    </row>
    <row r="23" spans="1:3" ht="17.25" customHeight="1" thickBot="1">
      <c r="A23" s="146">
        <v>516</v>
      </c>
      <c r="B23" s="353">
        <f>SUM(B22:B22)</f>
        <v>3200</v>
      </c>
      <c r="C23" s="353">
        <f>SUM(C22:C22)</f>
        <v>3200</v>
      </c>
    </row>
    <row r="24" spans="1:3" ht="30.75" customHeight="1" thickTop="1">
      <c r="A24" s="429" t="s">
        <v>20</v>
      </c>
      <c r="B24" s="364">
        <f>B23</f>
        <v>3200</v>
      </c>
      <c r="C24" s="364">
        <f>C23</f>
        <v>3200</v>
      </c>
    </row>
    <row r="25" spans="1:3" ht="14.25" customHeight="1">
      <c r="A25" s="80"/>
      <c r="B25" s="80"/>
      <c r="C25" s="79"/>
    </row>
    <row r="26" spans="1:3" ht="26.25" thickBot="1">
      <c r="A26" s="32" t="s">
        <v>435</v>
      </c>
      <c r="B26" s="33" t="s">
        <v>201</v>
      </c>
      <c r="C26" s="34" t="s">
        <v>95</v>
      </c>
    </row>
    <row r="27" spans="1:3" ht="17.25" customHeight="1" thickTop="1">
      <c r="A27" s="114" t="s">
        <v>195</v>
      </c>
      <c r="B27" s="27">
        <f>'[60]0626'!$B$3</f>
        <v>240</v>
      </c>
      <c r="C27" s="58">
        <f>SUM(B27)</f>
        <v>240</v>
      </c>
    </row>
    <row r="28" spans="1:3" ht="17.25" customHeight="1">
      <c r="A28" s="145">
        <v>502</v>
      </c>
      <c r="B28" s="132">
        <f>SUM(B27)</f>
        <v>240</v>
      </c>
      <c r="C28" s="132">
        <f>SUM(C27)</f>
        <v>240</v>
      </c>
    </row>
    <row r="29" spans="1:3" ht="17.25" customHeight="1">
      <c r="A29" s="189" t="s">
        <v>66</v>
      </c>
      <c r="B29" s="58">
        <f>'[60]0626'!$B$5</f>
        <v>60</v>
      </c>
      <c r="C29" s="58">
        <f>SUM(B29)</f>
        <v>60</v>
      </c>
    </row>
    <row r="30" spans="1:3" ht="17.25" customHeight="1">
      <c r="A30" s="118" t="s">
        <v>60</v>
      </c>
      <c r="B30" s="58">
        <f>'[60]0626'!$B$6</f>
        <v>22</v>
      </c>
      <c r="C30" s="58">
        <f>SUM(B30)</f>
        <v>22</v>
      </c>
    </row>
    <row r="31" spans="1:3" ht="17.25" customHeight="1" thickBot="1">
      <c r="A31" s="146">
        <v>503</v>
      </c>
      <c r="B31" s="362">
        <f>SUM(B29:B30)</f>
        <v>82</v>
      </c>
      <c r="C31" s="362">
        <f>SUM(B31:B31)</f>
        <v>82</v>
      </c>
    </row>
    <row r="32" spans="1:3" ht="30" customHeight="1" thickTop="1">
      <c r="A32" s="429" t="s">
        <v>20</v>
      </c>
      <c r="B32" s="509">
        <f>B28+B31</f>
        <v>322</v>
      </c>
      <c r="C32" s="364">
        <f>SUM(B32:B32)</f>
        <v>322</v>
      </c>
    </row>
    <row r="33" spans="1:3" ht="12.75">
      <c r="A33" s="80"/>
      <c r="B33" s="80"/>
      <c r="C33" s="80"/>
    </row>
    <row r="34" spans="1:3" ht="12.75">
      <c r="A34" s="80"/>
      <c r="B34" s="80"/>
      <c r="C34" s="80"/>
    </row>
    <row r="35" spans="1:3" ht="12.75">
      <c r="A35" s="80"/>
      <c r="B35" s="80"/>
      <c r="C35" s="80"/>
    </row>
    <row r="36" spans="1:3" ht="12.75">
      <c r="A36" s="80"/>
      <c r="B36" s="80"/>
      <c r="C36" s="80"/>
    </row>
    <row r="37" spans="1:3" ht="12.75">
      <c r="A37" s="80"/>
      <c r="B37" s="80"/>
      <c r="C37" s="80"/>
    </row>
    <row r="38" spans="1:3" ht="12.75">
      <c r="A38" s="80"/>
      <c r="B38" s="80"/>
      <c r="C38" s="80"/>
    </row>
    <row r="39" spans="1:3" ht="12.75">
      <c r="A39" s="80"/>
      <c r="B39" s="80"/>
      <c r="C39" s="80"/>
    </row>
    <row r="40" spans="1:3" ht="12.75">
      <c r="A40" s="80"/>
      <c r="B40" s="80"/>
      <c r="C40" s="80"/>
    </row>
    <row r="41" spans="1:3" ht="12.75">
      <c r="A41" s="80"/>
      <c r="B41" s="80"/>
      <c r="C41" s="80"/>
    </row>
    <row r="42" spans="1:3" ht="12.75">
      <c r="A42" s="80"/>
      <c r="B42" s="80"/>
      <c r="C42" s="80"/>
    </row>
    <row r="43" spans="1:3" ht="12.75">
      <c r="A43" s="80"/>
      <c r="B43" s="80"/>
      <c r="C43" s="80"/>
    </row>
    <row r="44" spans="1:3" ht="12.75">
      <c r="A44" s="80"/>
      <c r="B44" s="80"/>
      <c r="C44" s="80"/>
    </row>
    <row r="45" spans="1:3" ht="12.75">
      <c r="A45" s="80"/>
      <c r="B45" s="80"/>
      <c r="C45" s="80"/>
    </row>
    <row r="46" spans="1:3" ht="12.75">
      <c r="A46" s="80"/>
      <c r="B46" s="80"/>
      <c r="C46" s="80"/>
    </row>
    <row r="47" spans="1:3" ht="12.75">
      <c r="A47" s="80"/>
      <c r="B47" s="80"/>
      <c r="C47" s="80"/>
    </row>
    <row r="48" spans="1:3" ht="12.75">
      <c r="A48" s="80"/>
      <c r="B48" s="80"/>
      <c r="C48" s="80"/>
    </row>
    <row r="49" spans="1:3" ht="12.75">
      <c r="A49" s="80"/>
      <c r="B49" s="80"/>
      <c r="C49" s="80"/>
    </row>
    <row r="50" spans="1:3" ht="12.75">
      <c r="A50" s="80"/>
      <c r="B50" s="80"/>
      <c r="C50" s="80"/>
    </row>
    <row r="51" spans="1:3" ht="12.75">
      <c r="A51" s="80"/>
      <c r="B51" s="80"/>
      <c r="C51" s="80"/>
    </row>
    <row r="52" spans="1:3" ht="12.75">
      <c r="A52" s="80"/>
      <c r="B52" s="80"/>
      <c r="C52" s="80"/>
    </row>
  </sheetData>
  <sheetProtection/>
  <mergeCells count="4">
    <mergeCell ref="A2:A3"/>
    <mergeCell ref="B2:B3"/>
    <mergeCell ref="C2:C3"/>
    <mergeCell ref="A1:B1"/>
  </mergeCells>
  <printOptions horizontalCentered="1"/>
  <pageMargins left="0.2362204724409449" right="0.15748031496062992" top="0.5118110236220472" bottom="0.4330708661417323" header="0.2362204724409449" footer="0.1968503937007874"/>
  <pageSetup fitToHeight="1" fitToWidth="1" horizontalDpi="600" verticalDpi="600" orientation="portrait" paperSize="9" r:id="rId1"/>
  <headerFooter alignWithMargins="0">
    <oddFooter>&amp;L&amp;"Times New Roman CE,Obyčejné"&amp;8Rozpočet na rok 2014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M41"/>
  <sheetViews>
    <sheetView view="pageBreakPreview" zoomScaleSheetLayoutView="100" workbookViewId="0" topLeftCell="A13">
      <selection activeCell="C17" sqref="C17"/>
    </sheetView>
  </sheetViews>
  <sheetFormatPr defaultColWidth="11.00390625" defaultRowHeight="12.75"/>
  <cols>
    <col min="1" max="1" width="33.25390625" style="182" customWidth="1"/>
    <col min="2" max="2" width="12.375" style="290" customWidth="1"/>
    <col min="3" max="4" width="12.375" style="291" customWidth="1"/>
    <col min="5" max="5" width="12.25390625" style="182" customWidth="1"/>
    <col min="6" max="6" width="12.625" style="182" customWidth="1"/>
    <col min="7" max="7" width="12.375" style="182" customWidth="1"/>
    <col min="8" max="10" width="12.125" style="182" hidden="1" customWidth="1"/>
    <col min="11" max="11" width="12.625" style="182" customWidth="1"/>
    <col min="12" max="16384" width="11.00390625" style="182" customWidth="1"/>
  </cols>
  <sheetData>
    <row r="1" spans="1:11" ht="46.5" customHeight="1">
      <c r="A1" s="1850" t="s">
        <v>615</v>
      </c>
      <c r="B1" s="1850"/>
      <c r="C1" s="1850"/>
      <c r="D1" s="1850"/>
      <c r="E1" s="1850"/>
      <c r="F1" s="1850"/>
      <c r="G1" s="1850"/>
      <c r="H1" s="1850"/>
      <c r="I1" s="1851"/>
      <c r="J1" s="148"/>
      <c r="K1" s="19" t="s">
        <v>230</v>
      </c>
    </row>
    <row r="2" spans="1:11" ht="99.75" customHeight="1" thickBot="1">
      <c r="A2" s="653" t="s">
        <v>568</v>
      </c>
      <c r="B2" s="654" t="s">
        <v>344</v>
      </c>
      <c r="C2" s="655" t="s">
        <v>566</v>
      </c>
      <c r="D2" s="656" t="s">
        <v>215</v>
      </c>
      <c r="E2" s="656" t="s">
        <v>278</v>
      </c>
      <c r="F2" s="657" t="s">
        <v>279</v>
      </c>
      <c r="G2" s="658" t="s">
        <v>216</v>
      </c>
      <c r="H2" s="657" t="s">
        <v>147</v>
      </c>
      <c r="I2" s="37" t="s">
        <v>280</v>
      </c>
      <c r="J2" s="37"/>
      <c r="K2" s="659" t="s">
        <v>95</v>
      </c>
    </row>
    <row r="3" spans="1:11" ht="17.25" customHeight="1" thickTop="1">
      <c r="A3" s="660" t="s">
        <v>496</v>
      </c>
      <c r="B3" s="661"/>
      <c r="C3" s="662"/>
      <c r="D3" s="663"/>
      <c r="E3" s="664"/>
      <c r="F3" s="662"/>
      <c r="G3" s="665">
        <f>'[22]0601'!$G$3</f>
        <v>500</v>
      </c>
      <c r="H3" s="665"/>
      <c r="I3" s="665">
        <v>0</v>
      </c>
      <c r="J3" s="666">
        <v>0</v>
      </c>
      <c r="K3" s="667">
        <f>SUM(B3:I3)</f>
        <v>500</v>
      </c>
    </row>
    <row r="4" spans="1:11" ht="17.25" customHeight="1">
      <c r="A4" s="668">
        <v>513</v>
      </c>
      <c r="B4" s="669">
        <f>SUM(B3)</f>
        <v>0</v>
      </c>
      <c r="C4" s="670">
        <f>SUM(C3)</f>
        <v>0</v>
      </c>
      <c r="D4" s="671">
        <f>SUM(D3)</f>
        <v>0</v>
      </c>
      <c r="E4" s="672">
        <f aca="true" t="shared" si="0" ref="E4:J4">SUM(E3)</f>
        <v>0</v>
      </c>
      <c r="F4" s="673">
        <f t="shared" si="0"/>
        <v>0</v>
      </c>
      <c r="G4" s="673">
        <f>'[10]0634'!$G$4</f>
        <v>500</v>
      </c>
      <c r="H4" s="673">
        <f t="shared" si="0"/>
        <v>0</v>
      </c>
      <c r="I4" s="673">
        <f t="shared" si="0"/>
        <v>0</v>
      </c>
      <c r="J4" s="674">
        <f t="shared" si="0"/>
        <v>0</v>
      </c>
      <c r="K4" s="675">
        <f>SUM(D4:I4)</f>
        <v>500</v>
      </c>
    </row>
    <row r="5" spans="1:11" ht="23.25" customHeight="1">
      <c r="A5" s="638" t="s">
        <v>61</v>
      </c>
      <c r="B5" s="676"/>
      <c r="C5" s="677"/>
      <c r="D5" s="678"/>
      <c r="E5" s="679"/>
      <c r="F5" s="670"/>
      <c r="G5" s="680"/>
      <c r="H5" s="680"/>
      <c r="I5" s="680"/>
      <c r="J5" s="674"/>
      <c r="K5" s="681">
        <f>SUM(D5:I5)</f>
        <v>0</v>
      </c>
    </row>
    <row r="6" spans="1:11" ht="17.25" customHeight="1">
      <c r="A6" s="682" t="s">
        <v>173</v>
      </c>
      <c r="B6" s="683">
        <f>'[22]0601'!B$6</f>
        <v>3705</v>
      </c>
      <c r="C6" s="683">
        <f>'[22]0601'!C$6</f>
        <v>200</v>
      </c>
      <c r="D6" s="683">
        <f>'[22]0601'!D$6</f>
        <v>800</v>
      </c>
      <c r="E6" s="683">
        <f>'[22]0601'!E$6</f>
        <v>150</v>
      </c>
      <c r="F6" s="683">
        <f>'[22]0601'!F$6</f>
        <v>1000</v>
      </c>
      <c r="G6" s="683">
        <f>'[22]0601'!G$6</f>
        <v>3700</v>
      </c>
      <c r="H6" s="687"/>
      <c r="I6" s="687"/>
      <c r="J6" s="688"/>
      <c r="K6" s="689">
        <f>SUM(B6:J6)</f>
        <v>9555</v>
      </c>
    </row>
    <row r="7" spans="1:11" ht="16.5" customHeight="1">
      <c r="A7" s="668">
        <v>516</v>
      </c>
      <c r="B7" s="669">
        <f>SUM(B5:B6)</f>
        <v>3705</v>
      </c>
      <c r="C7" s="670">
        <f>SUM(C5:C6)</f>
        <v>200</v>
      </c>
      <c r="D7" s="678">
        <f>SUM(D5:D6)</f>
        <v>800</v>
      </c>
      <c r="E7" s="679">
        <f aca="true" t="shared" si="1" ref="E7:J7">SUM(E5:E6)</f>
        <v>150</v>
      </c>
      <c r="F7" s="670">
        <f t="shared" si="1"/>
        <v>1000</v>
      </c>
      <c r="G7" s="670">
        <f t="shared" si="1"/>
        <v>3700</v>
      </c>
      <c r="H7" s="670">
        <f t="shared" si="1"/>
        <v>0</v>
      </c>
      <c r="I7" s="670">
        <f t="shared" si="1"/>
        <v>0</v>
      </c>
      <c r="J7" s="690">
        <f t="shared" si="1"/>
        <v>0</v>
      </c>
      <c r="K7" s="675">
        <f>SUM(K5:K6)</f>
        <v>9555</v>
      </c>
    </row>
    <row r="8" spans="1:11" ht="21" customHeight="1">
      <c r="A8" s="691" t="s">
        <v>281</v>
      </c>
      <c r="B8" s="681"/>
      <c r="C8" s="680"/>
      <c r="D8" s="692"/>
      <c r="E8" s="693"/>
      <c r="F8" s="677"/>
      <c r="G8" s="677">
        <v>0</v>
      </c>
      <c r="H8" s="670"/>
      <c r="I8" s="670"/>
      <c r="J8" s="690"/>
      <c r="K8" s="675">
        <f>SUM(D8:J8)</f>
        <v>0</v>
      </c>
    </row>
    <row r="9" spans="1:11" ht="17.25" customHeight="1">
      <c r="A9" s="682" t="s">
        <v>48</v>
      </c>
      <c r="B9" s="683">
        <f>'[22]0601'!B$9</f>
        <v>0</v>
      </c>
      <c r="C9" s="683">
        <f>'[22]0601'!C$9</f>
        <v>0</v>
      </c>
      <c r="D9" s="683">
        <f>'[22]0601'!D$9</f>
        <v>90</v>
      </c>
      <c r="E9" s="683">
        <f>'[22]0601'!E$9</f>
        <v>0</v>
      </c>
      <c r="F9" s="683">
        <f>'[22]0601'!F$9</f>
        <v>0</v>
      </c>
      <c r="G9" s="683">
        <f>'[22]0601'!G$9</f>
        <v>400</v>
      </c>
      <c r="H9" s="687"/>
      <c r="I9" s="687"/>
      <c r="J9" s="688"/>
      <c r="K9" s="694">
        <f>SUM(B9:I9)</f>
        <v>490</v>
      </c>
    </row>
    <row r="10" spans="1:11" ht="17.25" customHeight="1">
      <c r="A10" s="695">
        <v>517</v>
      </c>
      <c r="B10" s="639">
        <f>SUM(B9)</f>
        <v>0</v>
      </c>
      <c r="C10" s="640">
        <f>SUM(C9)</f>
        <v>0</v>
      </c>
      <c r="D10" s="641">
        <f>SUM(D8:D9)</f>
        <v>90</v>
      </c>
      <c r="E10" s="642">
        <f aca="true" t="shared" si="2" ref="E10:J10">SUM(E8:E9)</f>
        <v>0</v>
      </c>
      <c r="F10" s="643">
        <f t="shared" si="2"/>
        <v>0</v>
      </c>
      <c r="G10" s="643">
        <f t="shared" si="2"/>
        <v>400</v>
      </c>
      <c r="H10" s="643">
        <f t="shared" si="2"/>
        <v>0</v>
      </c>
      <c r="I10" s="643">
        <f t="shared" si="2"/>
        <v>0</v>
      </c>
      <c r="J10" s="644">
        <f t="shared" si="2"/>
        <v>0</v>
      </c>
      <c r="K10" s="644">
        <f>SUM(K8:K9)</f>
        <v>490</v>
      </c>
    </row>
    <row r="11" spans="1:11" ht="17.25" customHeight="1">
      <c r="A11" s="638" t="s">
        <v>96</v>
      </c>
      <c r="B11" s="676">
        <f>'[22]0601'!B$11</f>
        <v>0</v>
      </c>
      <c r="C11" s="676">
        <f>'[22]0601'!C$11</f>
        <v>0</v>
      </c>
      <c r="D11" s="676">
        <f>'[22]0601'!D$11</f>
        <v>0</v>
      </c>
      <c r="E11" s="676">
        <f>'[22]0601'!E$11</f>
        <v>0</v>
      </c>
      <c r="F11" s="676">
        <f>'[22]0601'!F$11</f>
        <v>0</v>
      </c>
      <c r="G11" s="676">
        <f>'[22]0601'!G$11</f>
        <v>150</v>
      </c>
      <c r="H11" s="680"/>
      <c r="I11" s="680"/>
      <c r="J11" s="698"/>
      <c r="K11" s="681">
        <f>SUM(B11:I11)</f>
        <v>150</v>
      </c>
    </row>
    <row r="12" spans="1:11" ht="16.5" customHeight="1">
      <c r="A12" s="668">
        <v>519</v>
      </c>
      <c r="B12" s="669">
        <f>SUM(B11)</f>
        <v>0</v>
      </c>
      <c r="C12" s="670">
        <f>SUM(C11)</f>
        <v>0</v>
      </c>
      <c r="D12" s="671">
        <f>D11</f>
        <v>0</v>
      </c>
      <c r="E12" s="672">
        <f aca="true" t="shared" si="3" ref="E12:J12">E11</f>
        <v>0</v>
      </c>
      <c r="F12" s="673">
        <f t="shared" si="3"/>
        <v>0</v>
      </c>
      <c r="G12" s="673">
        <f t="shared" si="3"/>
        <v>150</v>
      </c>
      <c r="H12" s="673">
        <f t="shared" si="3"/>
        <v>0</v>
      </c>
      <c r="I12" s="673">
        <f t="shared" si="3"/>
        <v>0</v>
      </c>
      <c r="J12" s="674">
        <f t="shared" si="3"/>
        <v>0</v>
      </c>
      <c r="K12" s="675">
        <f>SUM(K11)</f>
        <v>150</v>
      </c>
    </row>
    <row r="13" spans="1:11" ht="15" customHeight="1">
      <c r="A13" s="638"/>
      <c r="B13" s="676"/>
      <c r="C13" s="677"/>
      <c r="D13" s="696"/>
      <c r="E13" s="697"/>
      <c r="F13" s="680"/>
      <c r="G13" s="680"/>
      <c r="H13" s="680"/>
      <c r="I13" s="680"/>
      <c r="J13" s="698"/>
      <c r="K13" s="681">
        <f>SUM(D13:I13)</f>
        <v>0</v>
      </c>
    </row>
    <row r="14" spans="1:11" ht="17.25" customHeight="1">
      <c r="A14" s="682" t="s">
        <v>497</v>
      </c>
      <c r="B14" s="683">
        <f>'[22]0601'!B$14</f>
        <v>0</v>
      </c>
      <c r="C14" s="683">
        <f>'[22]0601'!C$14</f>
        <v>0</v>
      </c>
      <c r="D14" s="683">
        <f>'[22]0601'!D$14</f>
        <v>200</v>
      </c>
      <c r="E14" s="683">
        <f>'[22]0601'!E$14</f>
        <v>0</v>
      </c>
      <c r="F14" s="683">
        <f>'[22]0601'!F$14</f>
        <v>0</v>
      </c>
      <c r="G14" s="683">
        <f>'[22]0601'!G$14</f>
        <v>0</v>
      </c>
      <c r="H14" s="699"/>
      <c r="I14" s="699"/>
      <c r="J14" s="700"/>
      <c r="K14" s="689">
        <f>SUM(B14:I14)</f>
        <v>200</v>
      </c>
    </row>
    <row r="15" spans="1:11" ht="17.25" customHeight="1">
      <c r="A15" s="695">
        <v>521</v>
      </c>
      <c r="B15" s="639">
        <f>SUM(B14)</f>
        <v>0</v>
      </c>
      <c r="C15" s="640">
        <f>SUM(C14)</f>
        <v>0</v>
      </c>
      <c r="D15" s="641">
        <f>SUM(D13:D14)</f>
        <v>200</v>
      </c>
      <c r="E15" s="642">
        <f aca="true" t="shared" si="4" ref="E15:J15">SUM(E13:E14)</f>
        <v>0</v>
      </c>
      <c r="F15" s="643">
        <f t="shared" si="4"/>
        <v>0</v>
      </c>
      <c r="G15" s="643">
        <f t="shared" si="4"/>
        <v>0</v>
      </c>
      <c r="H15" s="643">
        <f t="shared" si="4"/>
        <v>0</v>
      </c>
      <c r="I15" s="643">
        <f t="shared" si="4"/>
        <v>0</v>
      </c>
      <c r="J15" s="644">
        <f t="shared" si="4"/>
        <v>0</v>
      </c>
      <c r="K15" s="644">
        <f>SUM(K13:K14)</f>
        <v>200</v>
      </c>
    </row>
    <row r="16" spans="1:11" ht="15.75" customHeight="1">
      <c r="A16" s="638" t="s">
        <v>345</v>
      </c>
      <c r="B16" s="639"/>
      <c r="C16" s="640">
        <f>'[22]0601'!$C$13</f>
        <v>200</v>
      </c>
      <c r="D16" s="641"/>
      <c r="E16" s="642"/>
      <c r="F16" s="643"/>
      <c r="G16" s="643">
        <f>'[22]0601'!$G$16</f>
        <v>0</v>
      </c>
      <c r="H16" s="643"/>
      <c r="I16" s="643"/>
      <c r="J16" s="642"/>
      <c r="K16" s="644">
        <f>SUM(B16:J16)</f>
        <v>200</v>
      </c>
    </row>
    <row r="17" spans="1:11" ht="16.5" customHeight="1">
      <c r="A17" s="682" t="s">
        <v>174</v>
      </c>
      <c r="B17" s="683"/>
      <c r="C17" s="684"/>
      <c r="D17" s="685"/>
      <c r="E17" s="686"/>
      <c r="F17" s="684"/>
      <c r="G17" s="699">
        <f>'[10]0634'!$G$17</f>
        <v>200</v>
      </c>
      <c r="H17" s="699"/>
      <c r="I17" s="699"/>
      <c r="J17" s="700"/>
      <c r="K17" s="689">
        <f>SUM(B17:I17)</f>
        <v>200</v>
      </c>
    </row>
    <row r="18" spans="1:11" ht="16.5" customHeight="1">
      <c r="A18" s="701" t="s">
        <v>300</v>
      </c>
      <c r="B18" s="702"/>
      <c r="C18" s="703"/>
      <c r="D18" s="685"/>
      <c r="E18" s="686"/>
      <c r="F18" s="684"/>
      <c r="G18" s="699"/>
      <c r="H18" s="699"/>
      <c r="I18" s="699"/>
      <c r="J18" s="700"/>
      <c r="K18" s="689">
        <f>SUM(D18:J18)</f>
        <v>0</v>
      </c>
    </row>
    <row r="19" spans="1:11" ht="15" customHeight="1">
      <c r="A19" s="701" t="s">
        <v>299</v>
      </c>
      <c r="B19" s="702"/>
      <c r="C19" s="703"/>
      <c r="D19" s="685"/>
      <c r="E19" s="686"/>
      <c r="F19" s="684"/>
      <c r="G19" s="699"/>
      <c r="H19" s="699"/>
      <c r="I19" s="699"/>
      <c r="J19" s="700"/>
      <c r="K19" s="689">
        <f>SUM(D19:J19)</f>
        <v>0</v>
      </c>
    </row>
    <row r="20" spans="1:11" ht="17.25" customHeight="1">
      <c r="A20" s="668">
        <v>522</v>
      </c>
      <c r="B20" s="669">
        <f>SUM(B16:B17)</f>
        <v>0</v>
      </c>
      <c r="C20" s="670">
        <f>SUM(C16:C17)</f>
        <v>200</v>
      </c>
      <c r="D20" s="671">
        <f>SUM(D17:D19)</f>
        <v>0</v>
      </c>
      <c r="E20" s="672">
        <f aca="true" t="shared" si="5" ref="E20:J20">SUM(E17:E19)</f>
        <v>0</v>
      </c>
      <c r="F20" s="673">
        <f t="shared" si="5"/>
        <v>0</v>
      </c>
      <c r="G20" s="673">
        <f t="shared" si="5"/>
        <v>200</v>
      </c>
      <c r="H20" s="673">
        <f t="shared" si="5"/>
        <v>0</v>
      </c>
      <c r="I20" s="673">
        <f t="shared" si="5"/>
        <v>0</v>
      </c>
      <c r="J20" s="674">
        <f t="shared" si="5"/>
        <v>0</v>
      </c>
      <c r="K20" s="675">
        <f>SUM(K16:K19)</f>
        <v>400</v>
      </c>
    </row>
    <row r="21" spans="1:11" ht="17.25" customHeight="1">
      <c r="A21" s="682" t="s">
        <v>70</v>
      </c>
      <c r="B21" s="683">
        <f>'[22]0601'!B$21</f>
        <v>0</v>
      </c>
      <c r="C21" s="683">
        <f>'[22]0601'!C$21</f>
        <v>0</v>
      </c>
      <c r="D21" s="683">
        <f>'[22]0601'!D$21</f>
        <v>0</v>
      </c>
      <c r="E21" s="683">
        <f>'[22]0601'!E$21</f>
        <v>0</v>
      </c>
      <c r="F21" s="683">
        <f>'[22]0601'!F$21</f>
        <v>0</v>
      </c>
      <c r="G21" s="683">
        <f>'[22]0601'!G$21</f>
        <v>150</v>
      </c>
      <c r="H21" s="687"/>
      <c r="I21" s="687"/>
      <c r="J21" s="688">
        <v>0</v>
      </c>
      <c r="K21" s="694">
        <f>SUM(B21:I21)</f>
        <v>150</v>
      </c>
    </row>
    <row r="22" spans="1:11" ht="17.25" customHeight="1" hidden="1">
      <c r="A22" s="682" t="s">
        <v>217</v>
      </c>
      <c r="B22" s="683"/>
      <c r="C22" s="684"/>
      <c r="D22" s="685"/>
      <c r="E22" s="686"/>
      <c r="F22" s="684"/>
      <c r="G22" s="687"/>
      <c r="H22" s="687"/>
      <c r="I22" s="687"/>
      <c r="J22" s="688"/>
      <c r="K22" s="694">
        <f>SUM(D22:I22)</f>
        <v>0</v>
      </c>
    </row>
    <row r="23" spans="1:11" ht="17.25" customHeight="1" thickBot="1">
      <c r="A23" s="668">
        <v>549</v>
      </c>
      <c r="B23" s="669">
        <f>SUM(B21)</f>
        <v>0</v>
      </c>
      <c r="C23" s="670">
        <f>SUM(C21)</f>
        <v>0</v>
      </c>
      <c r="D23" s="671">
        <f>SUM(D21:D22)</f>
        <v>0</v>
      </c>
      <c r="E23" s="672">
        <f aca="true" t="shared" si="6" ref="E23:J23">SUM(E21:E22)</f>
        <v>0</v>
      </c>
      <c r="F23" s="673">
        <f t="shared" si="6"/>
        <v>0</v>
      </c>
      <c r="G23" s="673">
        <f t="shared" si="6"/>
        <v>150</v>
      </c>
      <c r="H23" s="673">
        <f t="shared" si="6"/>
        <v>0</v>
      </c>
      <c r="I23" s="673">
        <f t="shared" si="6"/>
        <v>0</v>
      </c>
      <c r="J23" s="674">
        <f t="shared" si="6"/>
        <v>0</v>
      </c>
      <c r="K23" s="675">
        <f>SUM(K21:K22)</f>
        <v>150</v>
      </c>
    </row>
    <row r="24" spans="1:11" ht="18" customHeight="1" hidden="1">
      <c r="A24" s="704" t="s">
        <v>218</v>
      </c>
      <c r="B24" s="705"/>
      <c r="C24" s="706"/>
      <c r="D24" s="707"/>
      <c r="E24" s="707"/>
      <c r="F24" s="705"/>
      <c r="G24" s="699">
        <v>0</v>
      </c>
      <c r="H24" s="699"/>
      <c r="I24" s="699">
        <v>0</v>
      </c>
      <c r="J24" s="700">
        <v>0</v>
      </c>
      <c r="K24" s="689">
        <f>SUM(G24:J24)</f>
        <v>0</v>
      </c>
    </row>
    <row r="25" spans="1:11" ht="18" customHeight="1" hidden="1" thickBot="1">
      <c r="A25" s="708">
        <v>612</v>
      </c>
      <c r="B25" s="709"/>
      <c r="C25" s="616"/>
      <c r="D25" s="617">
        <f>SUM(D24:D24)</f>
        <v>0</v>
      </c>
      <c r="E25" s="617">
        <f aca="true" t="shared" si="7" ref="E25:J25">SUM(E24:E24)</f>
        <v>0</v>
      </c>
      <c r="F25" s="618">
        <f t="shared" si="7"/>
        <v>0</v>
      </c>
      <c r="G25" s="710">
        <f t="shared" si="7"/>
        <v>0</v>
      </c>
      <c r="H25" s="710">
        <f t="shared" si="7"/>
        <v>0</v>
      </c>
      <c r="I25" s="710">
        <f t="shared" si="7"/>
        <v>0</v>
      </c>
      <c r="J25" s="711">
        <f t="shared" si="7"/>
        <v>0</v>
      </c>
      <c r="K25" s="618">
        <f>SUM(G25:J25)</f>
        <v>0</v>
      </c>
    </row>
    <row r="26" spans="1:13" ht="29.25" customHeight="1" thickTop="1">
      <c r="A26" s="712" t="s">
        <v>20</v>
      </c>
      <c r="B26" s="713">
        <f>B4+B7+B10+B12+B20+B23</f>
        <v>3705</v>
      </c>
      <c r="C26" s="714">
        <f>C4+C7+C10+C12+C15+C20+C23</f>
        <v>400</v>
      </c>
      <c r="D26" s="715">
        <f>D4+D7+D10+D12+D15+D20+D23+D25</f>
        <v>1090</v>
      </c>
      <c r="E26" s="716">
        <f aca="true" t="shared" si="8" ref="E26:J26">E4+E7+E10+E12+E15+E20+E23+E25</f>
        <v>150</v>
      </c>
      <c r="F26" s="716">
        <f>F4+F7+F10+F12+F15+F20+F23+F25</f>
        <v>1000</v>
      </c>
      <c r="G26" s="716">
        <f t="shared" si="8"/>
        <v>5100</v>
      </c>
      <c r="H26" s="716">
        <f t="shared" si="8"/>
        <v>0</v>
      </c>
      <c r="I26" s="716">
        <f t="shared" si="8"/>
        <v>0</v>
      </c>
      <c r="J26" s="717">
        <f t="shared" si="8"/>
        <v>0</v>
      </c>
      <c r="K26" s="718">
        <f>K4+K7+K10+K12+K15+K20+K23+K25</f>
        <v>11445</v>
      </c>
      <c r="M26" s="183"/>
    </row>
    <row r="27" spans="1:11" ht="20.25" customHeight="1">
      <c r="A27" s="153"/>
      <c r="B27" s="523"/>
      <c r="C27" s="524"/>
      <c r="D27" s="1127"/>
      <c r="E27" s="1128"/>
      <c r="F27" s="1128"/>
      <c r="G27" s="1128"/>
      <c r="H27" s="1128"/>
      <c r="I27" s="1128"/>
      <c r="J27" s="1128"/>
      <c r="K27" s="1128"/>
    </row>
    <row r="28" spans="1:11" s="1133" customFormat="1" ht="92.25" customHeight="1">
      <c r="A28" s="1135" t="s">
        <v>580</v>
      </c>
      <c r="B28" s="657" t="s">
        <v>279</v>
      </c>
      <c r="C28" s="658" t="s">
        <v>216</v>
      </c>
      <c r="D28" s="659" t="s">
        <v>95</v>
      </c>
      <c r="E28" s="1130"/>
      <c r="F28" s="1130"/>
      <c r="G28" s="1130"/>
      <c r="H28" s="1130"/>
      <c r="I28" s="1130"/>
      <c r="J28" s="1130"/>
      <c r="K28" s="1130"/>
    </row>
    <row r="29" spans="1:12" s="1133" customFormat="1" ht="18" customHeight="1">
      <c r="A29" s="1136" t="s">
        <v>173</v>
      </c>
      <c r="B29" s="684">
        <v>5674</v>
      </c>
      <c r="C29" s="687">
        <v>0</v>
      </c>
      <c r="D29" s="689">
        <f>SUM(B29:C29)</f>
        <v>5674</v>
      </c>
      <c r="E29" s="1130"/>
      <c r="F29" s="1130"/>
      <c r="G29" s="1130"/>
      <c r="H29" s="1130"/>
      <c r="I29" s="1130"/>
      <c r="J29" s="1130"/>
      <c r="K29" s="1130"/>
      <c r="L29" s="1134">
        <f>K26+D36</f>
        <v>17199</v>
      </c>
    </row>
    <row r="30" spans="1:11" s="1133" customFormat="1" ht="17.25" customHeight="1">
      <c r="A30" s="517">
        <v>516</v>
      </c>
      <c r="B30" s="640">
        <f>SUM(B29:B29)</f>
        <v>5674</v>
      </c>
      <c r="C30" s="640">
        <f>SUM(C29:C29)</f>
        <v>0</v>
      </c>
      <c r="D30" s="1139">
        <f>SUM(B30:C30)</f>
        <v>5674</v>
      </c>
      <c r="E30" s="1130"/>
      <c r="F30" s="1130"/>
      <c r="G30" s="1130"/>
      <c r="H30" s="1130"/>
      <c r="I30" s="1130"/>
      <c r="J30" s="1130"/>
      <c r="K30" s="1130"/>
    </row>
    <row r="31" spans="1:13" s="1133" customFormat="1" ht="0.75" customHeight="1" hidden="1">
      <c r="A31" s="1137" t="s">
        <v>281</v>
      </c>
      <c r="B31" s="677"/>
      <c r="C31" s="677">
        <v>0</v>
      </c>
      <c r="D31" s="689">
        <f>SUM(B31:C31)</f>
        <v>0</v>
      </c>
      <c r="E31" s="1130"/>
      <c r="F31" s="1130"/>
      <c r="G31" s="1130"/>
      <c r="H31" s="1130"/>
      <c r="I31" s="1130"/>
      <c r="J31" s="1130"/>
      <c r="K31" s="1130"/>
      <c r="M31" s="1133">
        <v>5500</v>
      </c>
    </row>
    <row r="32" spans="1:11" s="1133" customFormat="1" ht="18" customHeight="1">
      <c r="A32" s="490" t="s">
        <v>48</v>
      </c>
      <c r="B32" s="684"/>
      <c r="C32" s="687">
        <f>'[50]0637'!$G$9</f>
        <v>80</v>
      </c>
      <c r="D32" s="689">
        <f>SUM(B32:C32)</f>
        <v>80</v>
      </c>
      <c r="E32" s="1130"/>
      <c r="F32" s="1130"/>
      <c r="G32" s="1130"/>
      <c r="H32" s="1130"/>
      <c r="I32" s="1130"/>
      <c r="J32" s="1130"/>
      <c r="K32" s="1130"/>
    </row>
    <row r="33" spans="1:11" s="1133" customFormat="1" ht="18" customHeight="1" thickBot="1">
      <c r="A33" s="1138">
        <v>517</v>
      </c>
      <c r="B33" s="643">
        <f>SUM(B31:B32)</f>
        <v>0</v>
      </c>
      <c r="C33" s="643">
        <f>SUM(C31:C32)</f>
        <v>80</v>
      </c>
      <c r="D33" s="1139">
        <f>SUM(B33:C33)</f>
        <v>80</v>
      </c>
      <c r="E33" s="1130"/>
      <c r="F33" s="1130"/>
      <c r="G33" s="1130"/>
      <c r="H33" s="1130"/>
      <c r="I33" s="1130"/>
      <c r="J33" s="1130"/>
      <c r="K33" s="1130"/>
    </row>
    <row r="34" spans="1:11" s="1133" customFormat="1" ht="18" customHeight="1" hidden="1">
      <c r="A34" s="90" t="s">
        <v>218</v>
      </c>
      <c r="B34" s="705"/>
      <c r="C34" s="699">
        <v>0</v>
      </c>
      <c r="D34" s="689" t="e">
        <f>SUM(#REF!)</f>
        <v>#REF!</v>
      </c>
      <c r="E34" s="1130"/>
      <c r="F34" s="1130"/>
      <c r="G34" s="1130"/>
      <c r="H34" s="1130"/>
      <c r="I34" s="1130"/>
      <c r="J34" s="1130"/>
      <c r="K34" s="1130"/>
    </row>
    <row r="35" spans="1:11" s="1133" customFormat="1" ht="18" customHeight="1" hidden="1">
      <c r="A35" s="520">
        <v>612</v>
      </c>
      <c r="B35" s="618">
        <f>SUM(B34:B34)</f>
        <v>0</v>
      </c>
      <c r="C35" s="710">
        <f>SUM(C34:C34)</f>
        <v>0</v>
      </c>
      <c r="D35" s="618" t="e">
        <f>SUM(#REF!)</f>
        <v>#REF!</v>
      </c>
      <c r="E35" s="1130"/>
      <c r="F35" s="1130"/>
      <c r="G35" s="1130"/>
      <c r="H35" s="1130"/>
      <c r="I35" s="1130"/>
      <c r="J35" s="1130"/>
      <c r="K35" s="1130"/>
    </row>
    <row r="36" spans="1:12" s="1133" customFormat="1" ht="29.25" customHeight="1" thickTop="1">
      <c r="A36" s="474" t="s">
        <v>20</v>
      </c>
      <c r="B36" s="716">
        <f>B30</f>
        <v>5674</v>
      </c>
      <c r="C36" s="716">
        <f>C30+C33</f>
        <v>80</v>
      </c>
      <c r="D36" s="718">
        <f>D30+D33</f>
        <v>5754</v>
      </c>
      <c r="E36" s="1130"/>
      <c r="F36" s="1130"/>
      <c r="G36" s="1130"/>
      <c r="H36" s="1130"/>
      <c r="I36" s="1130"/>
      <c r="J36" s="1130"/>
      <c r="K36" s="1130"/>
      <c r="L36" s="1134"/>
    </row>
    <row r="37" spans="1:11" ht="17.25" customHeight="1">
      <c r="A37" s="153"/>
      <c r="B37" s="523"/>
      <c r="C37" s="524"/>
      <c r="D37" s="1129"/>
      <c r="E37" s="1130"/>
      <c r="F37" s="1130"/>
      <c r="G37" s="1130"/>
      <c r="H37" s="1130"/>
      <c r="I37" s="1130"/>
      <c r="J37" s="1130"/>
      <c r="K37" s="1130"/>
    </row>
    <row r="38" spans="1:11" ht="77.25" thickBot="1">
      <c r="A38" s="149" t="s">
        <v>337</v>
      </c>
      <c r="B38" s="409" t="s">
        <v>216</v>
      </c>
      <c r="C38" s="516" t="s">
        <v>95</v>
      </c>
      <c r="D38" s="1131"/>
      <c r="E38" s="1131"/>
      <c r="F38" s="1131"/>
      <c r="G38" s="1131"/>
      <c r="H38" s="1131"/>
      <c r="I38" s="1131"/>
      <c r="J38" s="1131"/>
      <c r="K38" s="1131"/>
    </row>
    <row r="39" spans="1:11" ht="17.25" customHeight="1" thickTop="1">
      <c r="A39" s="525" t="s">
        <v>281</v>
      </c>
      <c r="B39" s="572">
        <f>'[28]0638'!$E$8</f>
        <v>200</v>
      </c>
      <c r="C39" s="522">
        <f>B39</f>
        <v>200</v>
      </c>
      <c r="D39" s="1131"/>
      <c r="E39" s="1131"/>
      <c r="F39" s="1131"/>
      <c r="G39" s="1131"/>
      <c r="H39" s="1131"/>
      <c r="I39" s="1131"/>
      <c r="J39" s="1131"/>
      <c r="K39" s="1131"/>
    </row>
    <row r="40" spans="1:11" ht="17.25" customHeight="1" thickBot="1">
      <c r="A40" s="526">
        <v>517</v>
      </c>
      <c r="B40" s="573">
        <f>SUM(B39:B39)</f>
        <v>200</v>
      </c>
      <c r="C40" s="527">
        <f>SUM(C39:C39)</f>
        <v>200</v>
      </c>
      <c r="D40" s="1131"/>
      <c r="E40" s="1131"/>
      <c r="F40" s="1131"/>
      <c r="G40" s="1131"/>
      <c r="H40" s="1131"/>
      <c r="I40" s="1131"/>
      <c r="J40" s="1131"/>
      <c r="K40" s="1131"/>
    </row>
    <row r="41" spans="1:11" ht="25.5" customHeight="1" thickTop="1">
      <c r="A41" s="528" t="s">
        <v>20</v>
      </c>
      <c r="B41" s="574">
        <f>B40</f>
        <v>200</v>
      </c>
      <c r="C41" s="522">
        <f>C40</f>
        <v>200</v>
      </c>
      <c r="D41" s="1131"/>
      <c r="E41" s="1131"/>
      <c r="F41" s="1131"/>
      <c r="G41" s="1131"/>
      <c r="H41" s="1131"/>
      <c r="I41" s="1131"/>
      <c r="J41" s="1131"/>
      <c r="K41" s="1131"/>
    </row>
  </sheetData>
  <sheetProtection/>
  <mergeCells count="1">
    <mergeCell ref="A1:I1"/>
  </mergeCells>
  <printOptions/>
  <pageMargins left="0.18" right="0.15748031496062992" top="0.7086614173228347" bottom="0.984251968503937" header="0.5118110236220472" footer="0.5118110236220472"/>
  <pageSetup horizontalDpi="600" verticalDpi="600" orientation="portrait" paperSize="9" scale="82" r:id="rId1"/>
  <headerFooter alignWithMargins="0">
    <oddFooter>&amp;L&amp;"Times New Roman CE,Obyčejné"&amp;9Rozpočet na rok 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H16"/>
  <sheetViews>
    <sheetView view="pageBreakPreview" zoomScale="120" zoomScaleSheetLayoutView="120" workbookViewId="0" topLeftCell="A1">
      <selection activeCell="C13" sqref="C13"/>
    </sheetView>
  </sheetViews>
  <sheetFormatPr defaultColWidth="9.00390625" defaultRowHeight="12.75"/>
  <cols>
    <col min="1" max="1" width="10.875" style="852" customWidth="1"/>
    <col min="2" max="2" width="7.875" style="852" customWidth="1"/>
    <col min="3" max="3" width="56.875" style="852" customWidth="1"/>
    <col min="4" max="4" width="15.00390625" style="852" customWidth="1"/>
    <col min="5" max="6" width="13.75390625" style="852" customWidth="1"/>
    <col min="7" max="7" width="51.625" style="852" customWidth="1"/>
    <col min="8" max="8" width="19.75390625" style="852" customWidth="1"/>
    <col min="9" max="16384" width="9.125" style="852" customWidth="1"/>
  </cols>
  <sheetData>
    <row r="1" spans="1:8" ht="60" customHeight="1">
      <c r="A1" s="1724" t="s">
        <v>560</v>
      </c>
      <c r="B1" s="1725"/>
      <c r="C1" s="1725"/>
      <c r="D1" s="1158" t="s">
        <v>511</v>
      </c>
      <c r="E1" s="1723"/>
      <c r="F1" s="1723"/>
      <c r="G1" s="1723"/>
      <c r="H1" s="840"/>
    </row>
    <row r="2" spans="1:8" ht="27.75" customHeight="1">
      <c r="A2" s="1089" t="s">
        <v>742</v>
      </c>
      <c r="B2" s="1089" t="s">
        <v>7</v>
      </c>
      <c r="C2" s="1089" t="s">
        <v>501</v>
      </c>
      <c r="D2" s="1089" t="s">
        <v>503</v>
      </c>
      <c r="E2" s="924"/>
      <c r="F2" s="924"/>
      <c r="G2" s="924"/>
      <c r="H2" s="924"/>
    </row>
    <row r="3" spans="1:8" s="925" customFormat="1" ht="35.25" customHeight="1">
      <c r="A3" s="1088" t="s">
        <v>540</v>
      </c>
      <c r="B3" s="1399" t="s">
        <v>550</v>
      </c>
      <c r="C3" s="1468" t="s">
        <v>628</v>
      </c>
      <c r="D3" s="829">
        <v>18860</v>
      </c>
      <c r="E3" s="841"/>
      <c r="F3" s="842"/>
      <c r="G3" s="843"/>
      <c r="H3" s="844"/>
    </row>
    <row r="4" spans="1:8" s="925" customFormat="1" ht="35.25" customHeight="1">
      <c r="A4" s="1088" t="s">
        <v>540</v>
      </c>
      <c r="B4" s="1399" t="s">
        <v>550</v>
      </c>
      <c r="C4" s="1468" t="s">
        <v>638</v>
      </c>
      <c r="D4" s="829">
        <v>25000</v>
      </c>
      <c r="E4" s="841"/>
      <c r="F4" s="842"/>
      <c r="G4" s="843"/>
      <c r="H4" s="844"/>
    </row>
    <row r="5" spans="1:8" ht="35.25" customHeight="1">
      <c r="A5" s="839" t="s">
        <v>540</v>
      </c>
      <c r="B5" s="1399" t="s">
        <v>550</v>
      </c>
      <c r="C5" s="1468" t="s">
        <v>646</v>
      </c>
      <c r="D5" s="829">
        <v>25000</v>
      </c>
      <c r="E5" s="845"/>
      <c r="F5" s="842"/>
      <c r="G5" s="847"/>
      <c r="H5" s="846"/>
    </row>
    <row r="6" spans="1:8" ht="35.25" customHeight="1">
      <c r="A6" s="839" t="s">
        <v>540</v>
      </c>
      <c r="B6" s="1399" t="s">
        <v>550</v>
      </c>
      <c r="C6" s="1468" t="s">
        <v>637</v>
      </c>
      <c r="D6" s="1099">
        <v>2500</v>
      </c>
      <c r="E6" s="845"/>
      <c r="F6" s="842"/>
      <c r="G6" s="847"/>
      <c r="H6" s="846"/>
    </row>
    <row r="7" spans="1:8" ht="35.25" customHeight="1">
      <c r="A7" s="835" t="s">
        <v>540</v>
      </c>
      <c r="B7" s="1399" t="s">
        <v>550</v>
      </c>
      <c r="C7" s="1468" t="s">
        <v>629</v>
      </c>
      <c r="D7" s="1099">
        <v>2500</v>
      </c>
      <c r="E7" s="845"/>
      <c r="F7" s="842"/>
      <c r="G7" s="847"/>
      <c r="H7" s="846"/>
    </row>
    <row r="8" spans="1:8" ht="35.25" customHeight="1">
      <c r="A8" s="835" t="s">
        <v>540</v>
      </c>
      <c r="B8" s="836" t="s">
        <v>721</v>
      </c>
      <c r="C8" s="926" t="s">
        <v>722</v>
      </c>
      <c r="D8" s="829">
        <v>10000</v>
      </c>
      <c r="E8" s="845"/>
      <c r="F8" s="842"/>
      <c r="G8" s="847"/>
      <c r="H8" s="846"/>
    </row>
    <row r="9" spans="1:8" ht="35.25" customHeight="1">
      <c r="A9" s="835" t="s">
        <v>540</v>
      </c>
      <c r="B9" s="836" t="s">
        <v>721</v>
      </c>
      <c r="C9" s="837" t="s">
        <v>723</v>
      </c>
      <c r="D9" s="829">
        <v>15615</v>
      </c>
      <c r="E9" s="845"/>
      <c r="F9" s="842"/>
      <c r="G9" s="848"/>
      <c r="H9" s="846"/>
    </row>
    <row r="10" spans="1:8" ht="35.25" customHeight="1">
      <c r="A10" s="834" t="s">
        <v>540</v>
      </c>
      <c r="B10" s="836" t="s">
        <v>550</v>
      </c>
      <c r="C10" s="837" t="s">
        <v>724</v>
      </c>
      <c r="D10" s="830">
        <v>4100</v>
      </c>
      <c r="E10" s="845"/>
      <c r="F10" s="842"/>
      <c r="G10" s="927"/>
      <c r="H10" s="846"/>
    </row>
    <row r="11" spans="1:8" ht="35.25" customHeight="1">
      <c r="A11" s="834" t="s">
        <v>540</v>
      </c>
      <c r="B11" s="836" t="s">
        <v>721</v>
      </c>
      <c r="C11" s="837" t="s">
        <v>765</v>
      </c>
      <c r="D11" s="830">
        <v>14000</v>
      </c>
      <c r="E11" s="845"/>
      <c r="F11" s="842"/>
      <c r="G11" s="927"/>
      <c r="H11" s="846"/>
    </row>
    <row r="12" spans="1:8" ht="35.25" customHeight="1">
      <c r="A12" s="839" t="s">
        <v>540</v>
      </c>
      <c r="B12" s="836" t="s">
        <v>550</v>
      </c>
      <c r="C12" s="838" t="s">
        <v>748</v>
      </c>
      <c r="D12" s="831">
        <v>2842</v>
      </c>
      <c r="E12" s="845"/>
      <c r="F12" s="842"/>
      <c r="G12" s="927"/>
      <c r="H12" s="846"/>
    </row>
    <row r="13" spans="1:8" ht="35.25" customHeight="1">
      <c r="A13" s="839" t="s">
        <v>542</v>
      </c>
      <c r="B13" s="836" t="s">
        <v>550</v>
      </c>
      <c r="C13" s="837" t="s">
        <v>766</v>
      </c>
      <c r="D13" s="831">
        <v>2000</v>
      </c>
      <c r="E13" s="845"/>
      <c r="F13" s="842"/>
      <c r="G13" s="843"/>
      <c r="H13" s="846"/>
    </row>
    <row r="14" spans="1:8" ht="19.5" customHeight="1" thickBot="1">
      <c r="A14" s="1085"/>
      <c r="B14" s="836"/>
      <c r="C14" s="1086"/>
      <c r="D14" s="832"/>
      <c r="E14" s="845"/>
      <c r="F14" s="842"/>
      <c r="G14" s="843"/>
      <c r="H14" s="846"/>
    </row>
    <row r="15" spans="1:8" ht="47.25" customHeight="1" thickBot="1" thickTop="1">
      <c r="A15" s="1728" t="s">
        <v>507</v>
      </c>
      <c r="B15" s="1729"/>
      <c r="C15" s="1730"/>
      <c r="D15" s="833">
        <f>SUM(D3:D14)</f>
        <v>122417</v>
      </c>
      <c r="E15" s="845"/>
      <c r="F15" s="842"/>
      <c r="G15" s="843"/>
      <c r="H15" s="846"/>
    </row>
    <row r="16" spans="1:8" ht="66.75" customHeight="1" thickTop="1">
      <c r="A16" s="1726" t="s">
        <v>751</v>
      </c>
      <c r="B16" s="1700"/>
      <c r="C16" s="1700"/>
      <c r="D16" s="1727"/>
      <c r="E16" s="928"/>
      <c r="F16" s="929"/>
      <c r="G16" s="929"/>
      <c r="H16" s="849"/>
    </row>
  </sheetData>
  <sheetProtection/>
  <mergeCells count="4">
    <mergeCell ref="E1:G1"/>
    <mergeCell ref="A1:C1"/>
    <mergeCell ref="A16:D16"/>
    <mergeCell ref="A15:C15"/>
  </mergeCells>
  <printOptions horizontalCentered="1"/>
  <pageMargins left="0.15748031496062992" right="0.15748031496062992" top="0.7086614173228347" bottom="0.5905511811023623" header="0.31496062992125984" footer="0.31496062992125984"/>
  <pageSetup horizontalDpi="600" verticalDpi="600" orientation="portrait" paperSize="9" r:id="rId1"/>
  <headerFooter>
    <oddFooter>&amp;L&amp;"Times New Roman,Obyčejné"&amp;7Rozpočet na rok 2014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view="pageBreakPreview" zoomScaleSheetLayoutView="100" workbookViewId="0" topLeftCell="A1">
      <selection activeCell="I1" sqref="I1"/>
    </sheetView>
  </sheetViews>
  <sheetFormatPr defaultColWidth="9.00390625" defaultRowHeight="12.75"/>
  <cols>
    <col min="1" max="1" width="37.75390625" style="153" customWidth="1"/>
    <col min="2" max="2" width="13.375" style="153" customWidth="1"/>
    <col min="3" max="9" width="11.75390625" style="153" customWidth="1"/>
    <col min="10" max="16384" width="9.125" style="153" customWidth="1"/>
  </cols>
  <sheetData>
    <row r="1" spans="1:10" ht="44.25" customHeight="1">
      <c r="A1" s="1857" t="s">
        <v>616</v>
      </c>
      <c r="B1" s="1857"/>
      <c r="C1" s="1858"/>
      <c r="D1" s="1858"/>
      <c r="E1" s="1858"/>
      <c r="F1" s="1858"/>
      <c r="G1" s="1858"/>
      <c r="H1" s="1858"/>
      <c r="I1" s="180" t="s">
        <v>231</v>
      </c>
      <c r="J1" s="71"/>
    </row>
    <row r="2" spans="1:10" ht="52.5" customHeight="1" thickBot="1">
      <c r="A2" s="36" t="s">
        <v>393</v>
      </c>
      <c r="B2" s="105" t="s">
        <v>187</v>
      </c>
      <c r="C2" s="37" t="s">
        <v>122</v>
      </c>
      <c r="D2" s="37" t="s">
        <v>134</v>
      </c>
      <c r="E2" s="37" t="s">
        <v>135</v>
      </c>
      <c r="F2" s="37" t="s">
        <v>239</v>
      </c>
      <c r="G2" s="37" t="s">
        <v>136</v>
      </c>
      <c r="H2" s="37" t="s">
        <v>170</v>
      </c>
      <c r="I2" s="38" t="s">
        <v>95</v>
      </c>
      <c r="J2" s="71"/>
    </row>
    <row r="3" spans="1:10" ht="16.5" customHeight="1" thickTop="1">
      <c r="A3" s="264" t="s">
        <v>21</v>
      </c>
      <c r="B3" s="265"/>
      <c r="C3" s="28"/>
      <c r="D3" s="28">
        <f>'[42]0640, KK Poštovka'!$D$3</f>
        <v>10</v>
      </c>
      <c r="E3" s="28"/>
      <c r="F3" s="28"/>
      <c r="G3" s="28"/>
      <c r="H3" s="266"/>
      <c r="I3" s="27">
        <f>SUM(B3:H3)</f>
        <v>10</v>
      </c>
      <c r="J3" s="71"/>
    </row>
    <row r="4" spans="1:10" ht="16.5" customHeight="1">
      <c r="A4" s="175">
        <v>513</v>
      </c>
      <c r="B4" s="184">
        <f>SUM(B3)</f>
        <v>0</v>
      </c>
      <c r="C4" s="133">
        <f aca="true" t="shared" si="0" ref="C4:H4">SUM(C3:C3)</f>
        <v>0</v>
      </c>
      <c r="D4" s="135">
        <f t="shared" si="0"/>
        <v>10</v>
      </c>
      <c r="E4" s="135">
        <f t="shared" si="0"/>
        <v>0</v>
      </c>
      <c r="F4" s="135">
        <f t="shared" si="0"/>
        <v>0</v>
      </c>
      <c r="G4" s="135">
        <f t="shared" si="0"/>
        <v>0</v>
      </c>
      <c r="H4" s="421">
        <f t="shared" si="0"/>
        <v>0</v>
      </c>
      <c r="I4" s="132">
        <f>SUM(I3)</f>
        <v>10</v>
      </c>
      <c r="J4" s="71"/>
    </row>
    <row r="5" spans="1:10" ht="16.5" customHeight="1">
      <c r="A5" s="90" t="s">
        <v>61</v>
      </c>
      <c r="B5" s="86"/>
      <c r="C5" s="92"/>
      <c r="D5" s="46"/>
      <c r="E5" s="46"/>
      <c r="F5" s="46"/>
      <c r="G5" s="46"/>
      <c r="H5" s="205"/>
      <c r="I5" s="29">
        <f>SUM(B5:H5)</f>
        <v>0</v>
      </c>
      <c r="J5" s="71"/>
    </row>
    <row r="6" spans="1:11" ht="16.5" customHeight="1">
      <c r="A6" s="90" t="s">
        <v>25</v>
      </c>
      <c r="B6" s="206"/>
      <c r="C6" s="30">
        <f>'[42]0640, KK Poštovka'!$C$6</f>
        <v>500</v>
      </c>
      <c r="D6" s="30">
        <f>'[42]0640, KK Poštovka'!$D$6</f>
        <v>220</v>
      </c>
      <c r="E6" s="30"/>
      <c r="F6" s="30">
        <v>0</v>
      </c>
      <c r="G6" s="30"/>
      <c r="H6" s="30">
        <f>'[42]0640, KK Poštovka'!$H$6</f>
        <v>3580</v>
      </c>
      <c r="I6" s="29">
        <f>SUM(B6:H6)</f>
        <v>4300</v>
      </c>
      <c r="J6" s="71"/>
      <c r="K6" s="68"/>
    </row>
    <row r="7" spans="1:11" ht="16.5" customHeight="1">
      <c r="A7" s="175">
        <v>516</v>
      </c>
      <c r="B7" s="184">
        <f>SUM(B5:B6)</f>
        <v>0</v>
      </c>
      <c r="C7" s="133">
        <f aca="true" t="shared" si="1" ref="C7:H7">SUM(C5:C6)</f>
        <v>500</v>
      </c>
      <c r="D7" s="135">
        <f t="shared" si="1"/>
        <v>220</v>
      </c>
      <c r="E7" s="135">
        <f t="shared" si="1"/>
        <v>0</v>
      </c>
      <c r="F7" s="135">
        <f t="shared" si="1"/>
        <v>0</v>
      </c>
      <c r="G7" s="135">
        <f t="shared" si="1"/>
        <v>0</v>
      </c>
      <c r="H7" s="421">
        <f t="shared" si="1"/>
        <v>3580</v>
      </c>
      <c r="I7" s="132">
        <f>SUM(I5:I6)</f>
        <v>4300</v>
      </c>
      <c r="J7" s="71"/>
      <c r="K7" s="69"/>
    </row>
    <row r="8" spans="1:11" ht="16.5" customHeight="1">
      <c r="A8" s="90" t="s">
        <v>26</v>
      </c>
      <c r="B8" s="29"/>
      <c r="C8" s="30"/>
      <c r="D8" s="30"/>
      <c r="E8" s="30"/>
      <c r="F8" s="30">
        <f>'[42]0640, KK Poštovka'!$F$8</f>
        <v>40</v>
      </c>
      <c r="G8" s="30">
        <v>0</v>
      </c>
      <c r="H8" s="30"/>
      <c r="I8" s="29">
        <f>SUM(B8:H8)</f>
        <v>40</v>
      </c>
      <c r="J8" s="71"/>
      <c r="K8" s="69"/>
    </row>
    <row r="9" spans="1:11" ht="16.5" customHeight="1">
      <c r="A9" s="90" t="s">
        <v>48</v>
      </c>
      <c r="B9" s="29"/>
      <c r="C9" s="30"/>
      <c r="D9" s="30">
        <f>'[42]0640, KK Poštovka'!$D$9</f>
        <v>10</v>
      </c>
      <c r="E9" s="30"/>
      <c r="F9" s="30"/>
      <c r="G9" s="30"/>
      <c r="H9" s="30"/>
      <c r="I9" s="29">
        <f>SUM(B9:H9)</f>
        <v>10</v>
      </c>
      <c r="J9" s="71"/>
      <c r="K9" s="70"/>
    </row>
    <row r="10" spans="1:11" ht="16.5" customHeight="1">
      <c r="A10" s="175">
        <v>517</v>
      </c>
      <c r="B10" s="184">
        <f>SUM(B8:B9)</f>
        <v>0</v>
      </c>
      <c r="C10" s="133">
        <f aca="true" t="shared" si="2" ref="C10:H10">SUM(C8:C9)</f>
        <v>0</v>
      </c>
      <c r="D10" s="135">
        <f t="shared" si="2"/>
        <v>10</v>
      </c>
      <c r="E10" s="135">
        <f t="shared" si="2"/>
        <v>0</v>
      </c>
      <c r="F10" s="135">
        <f t="shared" si="2"/>
        <v>40</v>
      </c>
      <c r="G10" s="135">
        <f t="shared" si="2"/>
        <v>0</v>
      </c>
      <c r="H10" s="421">
        <f t="shared" si="2"/>
        <v>0</v>
      </c>
      <c r="I10" s="132">
        <f>SUM(I8:I9)</f>
        <v>50</v>
      </c>
      <c r="J10" s="71"/>
      <c r="K10" s="70"/>
    </row>
    <row r="11" spans="1:11" ht="16.5" customHeight="1" hidden="1">
      <c r="A11" s="91" t="s">
        <v>301</v>
      </c>
      <c r="B11" s="184"/>
      <c r="C11" s="135"/>
      <c r="D11" s="135"/>
      <c r="E11" s="135"/>
      <c r="F11" s="135"/>
      <c r="G11" s="135"/>
      <c r="H11" s="123"/>
      <c r="I11" s="66">
        <f>SUM(B11:H11)</f>
        <v>0</v>
      </c>
      <c r="J11" s="71"/>
      <c r="K11" s="70"/>
    </row>
    <row r="12" spans="1:11" s="73" customFormat="1" ht="16.5" customHeight="1">
      <c r="A12" s="91" t="s">
        <v>302</v>
      </c>
      <c r="B12" s="45"/>
      <c r="C12" s="46"/>
      <c r="D12" s="46"/>
      <c r="E12" s="46"/>
      <c r="F12" s="46"/>
      <c r="G12" s="46"/>
      <c r="H12" s="46"/>
      <c r="I12" s="45">
        <f>SUM(C12:H12)</f>
        <v>0</v>
      </c>
      <c r="J12" s="71"/>
      <c r="K12" s="72"/>
    </row>
    <row r="13" spans="1:11" ht="16.5" customHeight="1">
      <c r="A13" s="175">
        <v>521</v>
      </c>
      <c r="B13" s="184">
        <f aca="true" t="shared" si="3" ref="B13:I13">SUM(B11:B12)</f>
        <v>0</v>
      </c>
      <c r="C13" s="133">
        <f t="shared" si="3"/>
        <v>0</v>
      </c>
      <c r="D13" s="133">
        <f t="shared" si="3"/>
        <v>0</v>
      </c>
      <c r="E13" s="133">
        <f t="shared" si="3"/>
        <v>0</v>
      </c>
      <c r="F13" s="133">
        <f t="shared" si="3"/>
        <v>0</v>
      </c>
      <c r="G13" s="133">
        <f t="shared" si="3"/>
        <v>0</v>
      </c>
      <c r="H13" s="133">
        <f t="shared" si="3"/>
        <v>0</v>
      </c>
      <c r="I13" s="132">
        <f t="shared" si="3"/>
        <v>0</v>
      </c>
      <c r="J13" s="71"/>
      <c r="K13" s="70"/>
    </row>
    <row r="14" spans="1:11" ht="18.75" customHeight="1">
      <c r="A14" s="90" t="s">
        <v>174</v>
      </c>
      <c r="B14" s="29"/>
      <c r="C14" s="30"/>
      <c r="D14" s="30">
        <f>'[42]0640, KK Poštovka'!$D$14</f>
        <v>50</v>
      </c>
      <c r="E14" s="30"/>
      <c r="F14" s="30"/>
      <c r="G14" s="30"/>
      <c r="H14" s="30">
        <v>0</v>
      </c>
      <c r="I14" s="29">
        <f>SUM(C14:H14)</f>
        <v>50</v>
      </c>
      <c r="J14" s="71"/>
      <c r="K14" s="69"/>
    </row>
    <row r="15" spans="1:11" ht="16.5" customHeight="1">
      <c r="A15" s="90" t="s">
        <v>303</v>
      </c>
      <c r="B15" s="29"/>
      <c r="C15" s="30"/>
      <c r="D15" s="30"/>
      <c r="E15" s="30"/>
      <c r="F15" s="30">
        <f>'[42]0640, KK Poštovka'!$F$15</f>
        <v>90</v>
      </c>
      <c r="G15" s="30"/>
      <c r="H15" s="30"/>
      <c r="I15" s="29">
        <f>SUM(C15:H15)</f>
        <v>90</v>
      </c>
      <c r="J15" s="71"/>
      <c r="K15" s="70"/>
    </row>
    <row r="16" spans="1:11" ht="16.5" customHeight="1">
      <c r="A16" s="90" t="s">
        <v>304</v>
      </c>
      <c r="B16" s="29"/>
      <c r="C16" s="30"/>
      <c r="D16" s="30"/>
      <c r="E16" s="30"/>
      <c r="F16" s="30">
        <f>'[42]0640, KK Poštovka'!$F$16</f>
        <v>140</v>
      </c>
      <c r="G16" s="30">
        <f>'[42]0640, KK Poštovka'!$G$16</f>
        <v>710</v>
      </c>
      <c r="H16" s="30"/>
      <c r="I16" s="29">
        <f>SUM(C16:H16)</f>
        <v>850</v>
      </c>
      <c r="J16" s="71"/>
      <c r="K16" s="70"/>
    </row>
    <row r="17" spans="1:11" ht="16.5" customHeight="1">
      <c r="A17" s="175">
        <v>522</v>
      </c>
      <c r="B17" s="184">
        <f>SUM(B14:B16)</f>
        <v>0</v>
      </c>
      <c r="C17" s="133">
        <f aca="true" t="shared" si="4" ref="C17:H17">SUM(C14:C16)</f>
        <v>0</v>
      </c>
      <c r="D17" s="135">
        <f t="shared" si="4"/>
        <v>50</v>
      </c>
      <c r="E17" s="135">
        <f t="shared" si="4"/>
        <v>0</v>
      </c>
      <c r="F17" s="135">
        <f t="shared" si="4"/>
        <v>230</v>
      </c>
      <c r="G17" s="135">
        <f t="shared" si="4"/>
        <v>710</v>
      </c>
      <c r="H17" s="421">
        <f t="shared" si="4"/>
        <v>0</v>
      </c>
      <c r="I17" s="132">
        <f>SUM(I14:I16)</f>
        <v>990</v>
      </c>
      <c r="J17" s="71"/>
      <c r="K17" s="69"/>
    </row>
    <row r="18" spans="1:11" ht="16.5" customHeight="1">
      <c r="A18" s="90" t="s">
        <v>305</v>
      </c>
      <c r="B18" s="29">
        <f>'[42]0640, KK Poštovka'!$B$18</f>
        <v>270</v>
      </c>
      <c r="C18" s="30"/>
      <c r="D18" s="30"/>
      <c r="E18" s="30"/>
      <c r="F18" s="30"/>
      <c r="G18" s="30"/>
      <c r="H18" s="101"/>
      <c r="I18" s="29">
        <f>SUM(B18:H18)</f>
        <v>270</v>
      </c>
      <c r="J18" s="71"/>
      <c r="K18" s="70"/>
    </row>
    <row r="19" spans="1:11" ht="16.5" customHeight="1">
      <c r="A19" s="175">
        <v>533</v>
      </c>
      <c r="B19" s="184">
        <f>SUM(B18)</f>
        <v>270</v>
      </c>
      <c r="C19" s="518">
        <f aca="true" t="shared" si="5" ref="C19:H19">SUM(C18)</f>
        <v>0</v>
      </c>
      <c r="D19" s="519">
        <f t="shared" si="5"/>
        <v>0</v>
      </c>
      <c r="E19" s="519">
        <f t="shared" si="5"/>
        <v>0</v>
      </c>
      <c r="F19" s="519">
        <f t="shared" si="5"/>
        <v>0</v>
      </c>
      <c r="G19" s="519">
        <f t="shared" si="5"/>
        <v>0</v>
      </c>
      <c r="H19" s="529">
        <f t="shared" si="5"/>
        <v>0</v>
      </c>
      <c r="I19" s="132">
        <f>SUM(I18)</f>
        <v>270</v>
      </c>
      <c r="J19" s="71"/>
      <c r="K19" s="69"/>
    </row>
    <row r="20" spans="1:11" ht="16.5" customHeight="1">
      <c r="A20" s="91" t="s">
        <v>6</v>
      </c>
      <c r="B20" s="108"/>
      <c r="C20" s="49"/>
      <c r="D20" s="123"/>
      <c r="E20" s="123"/>
      <c r="F20" s="123"/>
      <c r="G20" s="123"/>
      <c r="H20" s="530"/>
      <c r="I20" s="66">
        <f>SUM(B20:H20)</f>
        <v>0</v>
      </c>
      <c r="J20" s="71"/>
      <c r="K20" s="69"/>
    </row>
    <row r="21" spans="1:11" ht="16.5" customHeight="1" thickBot="1">
      <c r="A21" s="175">
        <v>549</v>
      </c>
      <c r="B21" s="184">
        <f aca="true" t="shared" si="6" ref="B21:I21">SUM(B20)</f>
        <v>0</v>
      </c>
      <c r="C21" s="518">
        <f t="shared" si="6"/>
        <v>0</v>
      </c>
      <c r="D21" s="518">
        <f t="shared" si="6"/>
        <v>0</v>
      </c>
      <c r="E21" s="518">
        <f t="shared" si="6"/>
        <v>0</v>
      </c>
      <c r="F21" s="518">
        <f t="shared" si="6"/>
        <v>0</v>
      </c>
      <c r="G21" s="518">
        <f t="shared" si="6"/>
        <v>0</v>
      </c>
      <c r="H21" s="518">
        <f t="shared" si="6"/>
        <v>0</v>
      </c>
      <c r="I21" s="132">
        <f t="shared" si="6"/>
        <v>0</v>
      </c>
      <c r="J21" s="71"/>
      <c r="K21" s="69"/>
    </row>
    <row r="22" spans="1:11" ht="16.5" customHeight="1" hidden="1">
      <c r="A22" s="91" t="s">
        <v>191</v>
      </c>
      <c r="B22" s="108"/>
      <c r="C22" s="267"/>
      <c r="D22" s="268"/>
      <c r="E22" s="46"/>
      <c r="F22" s="46">
        <v>0</v>
      </c>
      <c r="G22" s="268"/>
      <c r="H22" s="269"/>
      <c r="I22" s="270">
        <f>SUM(B22:H22)</f>
        <v>0</v>
      </c>
      <c r="J22" s="71"/>
      <c r="K22" s="69"/>
    </row>
    <row r="23" spans="1:11" ht="16.5" customHeight="1" hidden="1" thickBot="1">
      <c r="A23" s="422">
        <v>612</v>
      </c>
      <c r="B23" s="185">
        <f aca="true" t="shared" si="7" ref="B23:I23">SUM(B22)</f>
        <v>0</v>
      </c>
      <c r="C23" s="518">
        <f t="shared" si="7"/>
        <v>0</v>
      </c>
      <c r="D23" s="519">
        <f t="shared" si="7"/>
        <v>0</v>
      </c>
      <c r="E23" s="519">
        <f t="shared" si="7"/>
        <v>0</v>
      </c>
      <c r="F23" s="519">
        <f t="shared" si="7"/>
        <v>0</v>
      </c>
      <c r="G23" s="519">
        <f t="shared" si="7"/>
        <v>0</v>
      </c>
      <c r="H23" s="529">
        <f t="shared" si="7"/>
        <v>0</v>
      </c>
      <c r="I23" s="425">
        <f t="shared" si="7"/>
        <v>0</v>
      </c>
      <c r="J23" s="71"/>
      <c r="K23" s="69"/>
    </row>
    <row r="24" spans="1:11" ht="30.75" customHeight="1" thickTop="1">
      <c r="A24" s="531" t="s">
        <v>20</v>
      </c>
      <c r="B24" s="532">
        <f>B4+B7+B10+B13+B17+B19+B23</f>
        <v>270</v>
      </c>
      <c r="C24" s="424">
        <f aca="true" t="shared" si="8" ref="C24:H24">SUM(C4+C7+C10+C17+C19+C13+C23)</f>
        <v>500</v>
      </c>
      <c r="D24" s="365">
        <f t="shared" si="8"/>
        <v>290</v>
      </c>
      <c r="E24" s="365">
        <f t="shared" si="8"/>
        <v>0</v>
      </c>
      <c r="F24" s="365">
        <f t="shared" si="8"/>
        <v>270</v>
      </c>
      <c r="G24" s="365">
        <f t="shared" si="8"/>
        <v>710</v>
      </c>
      <c r="H24" s="365">
        <f t="shared" si="8"/>
        <v>3580</v>
      </c>
      <c r="I24" s="364">
        <f>SUM(I4+I7+I10+I17+I19+I13+I23+I21)</f>
        <v>5620</v>
      </c>
      <c r="J24" s="71"/>
      <c r="K24" s="70"/>
    </row>
    <row r="25" spans="1:11" ht="18.75" customHeight="1">
      <c r="A25" s="1859"/>
      <c r="B25" s="1854"/>
      <c r="C25" s="1854"/>
      <c r="D25" s="1854"/>
      <c r="E25" s="1854"/>
      <c r="F25" s="1854"/>
      <c r="G25" s="1854"/>
      <c r="H25" s="1854"/>
      <c r="I25" s="1854"/>
      <c r="J25" s="71"/>
      <c r="K25" s="70"/>
    </row>
    <row r="26" spans="1:11" ht="12.75">
      <c r="A26" s="1864" t="s">
        <v>394</v>
      </c>
      <c r="B26" s="1865"/>
      <c r="C26" s="1860" t="s">
        <v>132</v>
      </c>
      <c r="D26" s="1862" t="s">
        <v>95</v>
      </c>
      <c r="E26" s="274"/>
      <c r="F26" s="275"/>
      <c r="G26" s="275"/>
      <c r="H26" s="275"/>
      <c r="I26" s="275"/>
      <c r="J26" s="71"/>
      <c r="K26" s="69"/>
    </row>
    <row r="27" spans="1:11" ht="33" customHeight="1" thickBot="1">
      <c r="A27" s="1866"/>
      <c r="B27" s="1867"/>
      <c r="C27" s="1861"/>
      <c r="D27" s="1863"/>
      <c r="E27" s="275"/>
      <c r="F27" s="275"/>
      <c r="G27" s="275"/>
      <c r="H27" s="275"/>
      <c r="I27" s="275"/>
      <c r="J27" s="71"/>
      <c r="K27" s="172"/>
    </row>
    <row r="28" spans="1:11" ht="15.75" customHeight="1" thickTop="1">
      <c r="A28" s="1855" t="s">
        <v>192</v>
      </c>
      <c r="B28" s="1856"/>
      <c r="C28" s="173">
        <f>'[9]0640, KK Poštovka'!$C$28</f>
        <v>1699</v>
      </c>
      <c r="D28" s="44">
        <f>SUM(C28)</f>
        <v>1699</v>
      </c>
      <c r="E28" s="275"/>
      <c r="F28" s="275"/>
      <c r="G28" s="275"/>
      <c r="H28" s="275"/>
      <c r="I28" s="275"/>
      <c r="J28" s="71"/>
      <c r="K28" s="74"/>
    </row>
    <row r="29" spans="1:10" ht="15.75" customHeight="1" thickBot="1">
      <c r="A29" s="422">
        <v>533</v>
      </c>
      <c r="B29" s="533"/>
      <c r="C29" s="534">
        <f>C28</f>
        <v>1699</v>
      </c>
      <c r="D29" s="535">
        <f>D28</f>
        <v>1699</v>
      </c>
      <c r="E29" s="275"/>
      <c r="F29" s="275"/>
      <c r="G29" s="275"/>
      <c r="H29" s="275"/>
      <c r="I29" s="275"/>
      <c r="J29" s="71"/>
    </row>
    <row r="30" spans="1:10" ht="30" customHeight="1" thickTop="1">
      <c r="A30" s="531" t="s">
        <v>20</v>
      </c>
      <c r="B30" s="536"/>
      <c r="C30" s="420">
        <f>C29</f>
        <v>1699</v>
      </c>
      <c r="D30" s="364">
        <f>D29</f>
        <v>1699</v>
      </c>
      <c r="E30" s="275"/>
      <c r="F30" s="275"/>
      <c r="G30" s="275"/>
      <c r="H30" s="275"/>
      <c r="I30" s="275"/>
      <c r="J30" s="71"/>
    </row>
    <row r="31" spans="1:10" ht="18.75" customHeight="1">
      <c r="A31" s="1852"/>
      <c r="B31" s="1853"/>
      <c r="C31" s="1853"/>
      <c r="D31" s="1854"/>
      <c r="E31" s="275"/>
      <c r="F31" s="275"/>
      <c r="G31" s="275"/>
      <c r="H31" s="275"/>
      <c r="I31" s="275"/>
      <c r="J31" s="71"/>
    </row>
    <row r="32" spans="1:9" ht="42.75" customHeight="1" thickBot="1">
      <c r="A32" s="36" t="s">
        <v>553</v>
      </c>
      <c r="B32" s="105" t="s">
        <v>340</v>
      </c>
      <c r="C32" s="37" t="s">
        <v>297</v>
      </c>
      <c r="D32" s="37" t="s">
        <v>95</v>
      </c>
      <c r="E32" s="275"/>
      <c r="F32" s="275"/>
      <c r="G32" s="275"/>
      <c r="H32" s="275"/>
      <c r="I32" s="71"/>
    </row>
    <row r="33" spans="1:9" ht="17.25" customHeight="1" thickTop="1">
      <c r="A33" s="112" t="s">
        <v>25</v>
      </c>
      <c r="B33" s="576"/>
      <c r="C33" s="51"/>
      <c r="D33" s="575">
        <f>SUM(C33)</f>
        <v>0</v>
      </c>
      <c r="E33" s="275"/>
      <c r="F33" s="275"/>
      <c r="G33" s="275"/>
      <c r="H33" s="275"/>
      <c r="I33" s="71"/>
    </row>
    <row r="34" spans="1:9" ht="22.5" customHeight="1" hidden="1" thickTop="1">
      <c r="A34" s="16">
        <v>516</v>
      </c>
      <c r="B34" s="577"/>
      <c r="C34" s="144"/>
      <c r="D34" s="133">
        <f>SUM(D33)</f>
        <v>0</v>
      </c>
      <c r="E34" s="275"/>
      <c r="F34" s="275"/>
      <c r="G34" s="275"/>
      <c r="H34" s="275"/>
      <c r="I34" s="154"/>
    </row>
    <row r="35" spans="1:9" ht="15.75" customHeight="1" hidden="1">
      <c r="A35" s="88"/>
      <c r="B35" s="578"/>
      <c r="C35" s="50"/>
      <c r="D35" s="92"/>
      <c r="E35" s="275"/>
      <c r="F35" s="275"/>
      <c r="G35" s="275"/>
      <c r="H35" s="275"/>
      <c r="I35" s="154"/>
    </row>
    <row r="36" spans="1:9" ht="15.75" customHeight="1">
      <c r="A36" s="88" t="s">
        <v>26</v>
      </c>
      <c r="B36" s="578"/>
      <c r="C36" s="50"/>
      <c r="D36" s="92">
        <f>SUM(C36)</f>
        <v>0</v>
      </c>
      <c r="E36" s="275"/>
      <c r="F36" s="275"/>
      <c r="G36" s="275"/>
      <c r="H36" s="275"/>
      <c r="I36" s="154"/>
    </row>
    <row r="37" spans="1:9" ht="15.75" customHeight="1">
      <c r="A37" s="16">
        <v>517</v>
      </c>
      <c r="B37" s="577"/>
      <c r="C37" s="144">
        <f>SUM(C36)</f>
        <v>0</v>
      </c>
      <c r="D37" s="133">
        <f>SUM(D36)</f>
        <v>0</v>
      </c>
      <c r="E37" s="275"/>
      <c r="F37" s="275"/>
      <c r="G37" s="275"/>
      <c r="H37" s="275"/>
      <c r="I37" s="154"/>
    </row>
    <row r="38" spans="1:9" ht="15.75" customHeight="1" hidden="1">
      <c r="A38" s="16"/>
      <c r="B38" s="577"/>
      <c r="C38" s="144"/>
      <c r="D38" s="133"/>
      <c r="E38" s="275"/>
      <c r="F38" s="275"/>
      <c r="G38" s="275"/>
      <c r="H38" s="275"/>
      <c r="I38" s="154"/>
    </row>
    <row r="39" spans="1:9" ht="15.75" customHeight="1">
      <c r="A39" s="16" t="s">
        <v>341</v>
      </c>
      <c r="B39" s="29"/>
      <c r="C39" s="144"/>
      <c r="D39" s="92">
        <f>SUM(B39)</f>
        <v>0</v>
      </c>
      <c r="E39" s="275"/>
      <c r="F39" s="275"/>
      <c r="G39" s="275"/>
      <c r="H39" s="275"/>
      <c r="I39" s="154"/>
    </row>
    <row r="40" spans="1:9" ht="15.75" customHeight="1" thickBot="1">
      <c r="A40" s="520"/>
      <c r="B40" s="353">
        <f>SUM(B39)</f>
        <v>0</v>
      </c>
      <c r="C40" s="355">
        <f>SUM(C39)</f>
        <v>0</v>
      </c>
      <c r="D40" s="356">
        <f>SUM(D39)</f>
        <v>0</v>
      </c>
      <c r="E40" s="275"/>
      <c r="F40" s="275"/>
      <c r="G40" s="275"/>
      <c r="H40" s="275"/>
      <c r="I40" s="154"/>
    </row>
    <row r="41" spans="1:9" ht="26.25" customHeight="1" thickTop="1">
      <c r="A41" s="419" t="s">
        <v>20</v>
      </c>
      <c r="B41" s="364">
        <f>SUM(B40)</f>
        <v>0</v>
      </c>
      <c r="C41" s="366">
        <f>SUM(C34+C37)</f>
        <v>0</v>
      </c>
      <c r="D41" s="424">
        <f>SUM(D34+D37+D39)</f>
        <v>0</v>
      </c>
      <c r="E41" s="275"/>
      <c r="F41" s="275"/>
      <c r="G41" s="275"/>
      <c r="H41" s="275"/>
      <c r="I41" s="154"/>
    </row>
    <row r="42" spans="1:3" ht="12.75">
      <c r="A42" s="6"/>
      <c r="B42" s="6"/>
      <c r="C42" s="77"/>
    </row>
    <row r="43" spans="1:3" ht="12.75">
      <c r="A43" s="6"/>
      <c r="B43" s="6"/>
      <c r="C43" s="77"/>
    </row>
    <row r="44" spans="1:3" ht="12.75">
      <c r="A44" s="5"/>
      <c r="B44" s="5"/>
      <c r="C44" s="78"/>
    </row>
    <row r="45" spans="1:3" ht="12.75">
      <c r="A45" s="5"/>
      <c r="B45" s="5"/>
      <c r="C45" s="79"/>
    </row>
    <row r="46" spans="1:3" ht="12.75">
      <c r="A46" s="6"/>
      <c r="B46" s="6"/>
      <c r="C46" s="77"/>
    </row>
    <row r="47" spans="1:3" ht="12.75">
      <c r="A47" s="80"/>
      <c r="B47" s="80"/>
      <c r="C47" s="79"/>
    </row>
    <row r="48" spans="1:3" ht="12.75">
      <c r="A48" s="5"/>
      <c r="B48" s="5"/>
      <c r="C48" s="79"/>
    </row>
    <row r="49" spans="1:3" ht="12.75">
      <c r="A49" s="5"/>
      <c r="B49" s="5"/>
      <c r="C49" s="79"/>
    </row>
    <row r="50" spans="1:3" ht="12.75">
      <c r="A50" s="5"/>
      <c r="B50" s="5"/>
      <c r="C50" s="79"/>
    </row>
    <row r="51" spans="1:3" ht="12.75">
      <c r="A51" s="81"/>
      <c r="B51" s="81"/>
      <c r="C51" s="82"/>
    </row>
    <row r="52" spans="1:3" ht="15">
      <c r="A52" s="83"/>
      <c r="B52" s="83"/>
      <c r="C52" s="84"/>
    </row>
    <row r="53" spans="1:3" ht="12.75">
      <c r="A53" s="80"/>
      <c r="B53" s="80"/>
      <c r="C53" s="80"/>
    </row>
    <row r="54" spans="1:3" ht="12.75">
      <c r="A54" s="80"/>
      <c r="B54" s="80"/>
      <c r="C54" s="80"/>
    </row>
    <row r="55" spans="1:3" ht="12.75">
      <c r="A55" s="80"/>
      <c r="B55" s="80"/>
      <c r="C55" s="80"/>
    </row>
    <row r="56" spans="1:3" ht="12.75">
      <c r="A56" s="80"/>
      <c r="B56" s="80"/>
      <c r="C56" s="80"/>
    </row>
    <row r="57" spans="1:3" ht="12.75">
      <c r="A57" s="80"/>
      <c r="B57" s="80"/>
      <c r="C57" s="80"/>
    </row>
    <row r="58" spans="1:3" ht="12.75">
      <c r="A58" s="80"/>
      <c r="B58" s="80"/>
      <c r="C58" s="80"/>
    </row>
    <row r="59" spans="1:3" ht="12.75">
      <c r="A59" s="80"/>
      <c r="B59" s="80"/>
      <c r="C59" s="80"/>
    </row>
    <row r="60" spans="1:3" ht="12.75">
      <c r="A60" s="80"/>
      <c r="B60" s="80"/>
      <c r="C60" s="80"/>
    </row>
    <row r="61" spans="1:3" ht="12.75">
      <c r="A61" s="80"/>
      <c r="B61" s="80"/>
      <c r="C61" s="80"/>
    </row>
    <row r="62" spans="1:3" ht="12.75">
      <c r="A62" s="80"/>
      <c r="B62" s="80"/>
      <c r="C62" s="80"/>
    </row>
    <row r="63" spans="1:3" ht="12.75">
      <c r="A63" s="80"/>
      <c r="B63" s="80"/>
      <c r="C63" s="80"/>
    </row>
    <row r="64" spans="1:3" ht="12.75">
      <c r="A64" s="80"/>
      <c r="B64" s="80"/>
      <c r="C64" s="80"/>
    </row>
    <row r="65" spans="1:3" ht="12.75">
      <c r="A65" s="80"/>
      <c r="B65" s="80"/>
      <c r="C65" s="80"/>
    </row>
    <row r="66" spans="1:3" ht="12.75">
      <c r="A66" s="80"/>
      <c r="B66" s="80"/>
      <c r="C66" s="80"/>
    </row>
    <row r="67" spans="1:3" ht="12.75">
      <c r="A67" s="80"/>
      <c r="B67" s="80"/>
      <c r="C67" s="80"/>
    </row>
    <row r="68" spans="1:3" ht="12.75">
      <c r="A68" s="80"/>
      <c r="B68" s="80"/>
      <c r="C68" s="80"/>
    </row>
    <row r="69" spans="1:3" ht="12.75">
      <c r="A69" s="80"/>
      <c r="B69" s="80"/>
      <c r="C69" s="80"/>
    </row>
    <row r="70" spans="1:3" ht="12.75">
      <c r="A70" s="80"/>
      <c r="B70" s="80"/>
      <c r="C70" s="80"/>
    </row>
    <row r="71" spans="1:3" ht="12.75">
      <c r="A71" s="80"/>
      <c r="B71" s="80"/>
      <c r="C71" s="80"/>
    </row>
    <row r="72" spans="1:3" ht="12.75">
      <c r="A72" s="80"/>
      <c r="B72" s="80"/>
      <c r="C72" s="80"/>
    </row>
    <row r="73" spans="1:3" ht="12.75">
      <c r="A73" s="80"/>
      <c r="B73" s="80"/>
      <c r="C73" s="80"/>
    </row>
    <row r="74" spans="1:3" ht="12.75">
      <c r="A74" s="80"/>
      <c r="B74" s="80"/>
      <c r="C74" s="80"/>
    </row>
  </sheetData>
  <sheetProtection/>
  <mergeCells count="7">
    <mergeCell ref="A31:D31"/>
    <mergeCell ref="A28:B28"/>
    <mergeCell ref="A1:H1"/>
    <mergeCell ref="A25:I25"/>
    <mergeCell ref="C26:C27"/>
    <mergeCell ref="D26:D27"/>
    <mergeCell ref="A26:B27"/>
  </mergeCells>
  <printOptions horizontalCentered="1"/>
  <pageMargins left="0.2362204724409449" right="0.15748031496062992" top="0.5118110236220472" bottom="0.4330708661417323" header="0.2362204724409449" footer="0.1968503937007874"/>
  <pageSetup fitToHeight="1" fitToWidth="1" horizontalDpi="600" verticalDpi="600" orientation="portrait" paperSize="9" scale="76" r:id="rId1"/>
  <headerFooter alignWithMargins="0">
    <oddFooter>&amp;L&amp;"Times New Roman CE,Obyčejné"&amp;8Rozpočet na rok 2014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D41"/>
  <sheetViews>
    <sheetView view="pageBreakPreview" zoomScaleSheetLayoutView="100" workbookViewId="0" topLeftCell="A7">
      <selection activeCell="H39" sqref="H39"/>
    </sheetView>
  </sheetViews>
  <sheetFormatPr defaultColWidth="9.00390625" defaultRowHeight="12.75"/>
  <cols>
    <col min="1" max="1" width="45.25390625" style="143" customWidth="1"/>
    <col min="2" max="3" width="15.00390625" style="143" customWidth="1"/>
    <col min="4" max="4" width="12.625" style="143" customWidth="1"/>
    <col min="5" max="16384" width="9.125" style="143" customWidth="1"/>
  </cols>
  <sheetData>
    <row r="1" spans="1:4" ht="43.5" customHeight="1">
      <c r="A1" s="1830" t="s">
        <v>613</v>
      </c>
      <c r="B1" s="1830"/>
      <c r="C1" s="1870"/>
      <c r="D1" s="148" t="s">
        <v>621</v>
      </c>
    </row>
    <row r="2" spans="1:4" ht="63.75" customHeight="1" thickBot="1">
      <c r="A2" s="36" t="s">
        <v>436</v>
      </c>
      <c r="B2" s="37" t="s">
        <v>146</v>
      </c>
      <c r="C2" s="42" t="s">
        <v>309</v>
      </c>
      <c r="D2" s="579" t="s">
        <v>95</v>
      </c>
    </row>
    <row r="3" spans="1:4" ht="17.25" customHeight="1" thickTop="1">
      <c r="A3" s="580" t="s">
        <v>16</v>
      </c>
      <c r="B3" s="27"/>
      <c r="C3" s="51">
        <f>'[7]0737'!$D$3</f>
        <v>29</v>
      </c>
      <c r="D3" s="27">
        <f>SUM(B3:C3)</f>
        <v>29</v>
      </c>
    </row>
    <row r="4" spans="1:4" ht="17.25" customHeight="1">
      <c r="A4" s="88" t="s">
        <v>21</v>
      </c>
      <c r="B4" s="29"/>
      <c r="C4" s="50">
        <f>'[7]0737'!$D$4</f>
        <v>10</v>
      </c>
      <c r="D4" s="29">
        <f>SUM(B4:C4)</f>
        <v>10</v>
      </c>
    </row>
    <row r="5" spans="1:4" ht="17.25" customHeight="1">
      <c r="A5" s="175">
        <v>513</v>
      </c>
      <c r="B5" s="132">
        <f>SUM(B3:B4)</f>
        <v>0</v>
      </c>
      <c r="C5" s="144">
        <f>SUM(C3:C4)</f>
        <v>39</v>
      </c>
      <c r="D5" s="132">
        <f>SUM(B5:C5)</f>
        <v>39</v>
      </c>
    </row>
    <row r="6" spans="1:4" ht="17.25" customHeight="1" hidden="1">
      <c r="A6" s="88" t="s">
        <v>172</v>
      </c>
      <c r="B6" s="29"/>
      <c r="C6" s="50"/>
      <c r="D6" s="29">
        <f>SUM(B6:C6)</f>
        <v>0</v>
      </c>
    </row>
    <row r="7" spans="1:4" ht="17.25" customHeight="1">
      <c r="A7" s="90" t="s">
        <v>25</v>
      </c>
      <c r="B7" s="29"/>
      <c r="C7" s="50">
        <f>'[7]0737'!$D$7</f>
        <v>60</v>
      </c>
      <c r="D7" s="29">
        <f>SUM(B7:C7)</f>
        <v>60</v>
      </c>
    </row>
    <row r="8" spans="1:4" ht="17.25" customHeight="1">
      <c r="A8" s="175">
        <v>516</v>
      </c>
      <c r="B8" s="132">
        <f>SUM(B6:B7)</f>
        <v>0</v>
      </c>
      <c r="C8" s="144">
        <f>SUM(C6:C7)</f>
        <v>60</v>
      </c>
      <c r="D8" s="132">
        <f>SUM(D6:D7)</f>
        <v>60</v>
      </c>
    </row>
    <row r="9" spans="1:4" ht="17.25" customHeight="1">
      <c r="A9" s="91" t="s">
        <v>48</v>
      </c>
      <c r="B9" s="45"/>
      <c r="C9" s="47">
        <f>'[7]0737'!$D$9</f>
        <v>20</v>
      </c>
      <c r="D9" s="45">
        <f>SUM(B9:C9)</f>
        <v>20</v>
      </c>
    </row>
    <row r="10" spans="1:4" ht="17.25" customHeight="1" thickBot="1">
      <c r="A10" s="175">
        <v>517</v>
      </c>
      <c r="B10" s="132">
        <f>B9</f>
        <v>0</v>
      </c>
      <c r="C10" s="144">
        <f>C9</f>
        <v>20</v>
      </c>
      <c r="D10" s="132">
        <f>D9</f>
        <v>20</v>
      </c>
    </row>
    <row r="11" spans="1:4" ht="24" customHeight="1" hidden="1">
      <c r="A11" s="91" t="s">
        <v>310</v>
      </c>
      <c r="B11" s="45"/>
      <c r="C11" s="47"/>
      <c r="D11" s="45">
        <f>SUM(B11:C11)</f>
        <v>0</v>
      </c>
    </row>
    <row r="12" spans="1:4" ht="24" customHeight="1" hidden="1">
      <c r="A12" s="90" t="s">
        <v>311</v>
      </c>
      <c r="B12" s="29"/>
      <c r="C12" s="50"/>
      <c r="D12" s="45">
        <f>SUM(B12:C12)</f>
        <v>0</v>
      </c>
    </row>
    <row r="13" spans="1:4" ht="24" customHeight="1" hidden="1">
      <c r="A13" s="175">
        <v>522</v>
      </c>
      <c r="B13" s="132">
        <f>SUM(B11:B12)</f>
        <v>0</v>
      </c>
      <c r="C13" s="144">
        <f>SUM(C11:C12)</f>
        <v>0</v>
      </c>
      <c r="D13" s="132">
        <f>SUM(D11:D12)</f>
        <v>0</v>
      </c>
    </row>
    <row r="14" spans="1:4" ht="24" customHeight="1" hidden="1">
      <c r="A14" s="91" t="s">
        <v>312</v>
      </c>
      <c r="B14" s="45"/>
      <c r="C14" s="47"/>
      <c r="D14" s="45">
        <f>SUM(B14:C14)</f>
        <v>0</v>
      </c>
    </row>
    <row r="15" spans="1:4" ht="24" customHeight="1" hidden="1">
      <c r="A15" s="175">
        <v>531</v>
      </c>
      <c r="B15" s="132">
        <f>SUM(B14)</f>
        <v>0</v>
      </c>
      <c r="C15" s="144">
        <f>SUM(C14)</f>
        <v>0</v>
      </c>
      <c r="D15" s="132">
        <f>SUM(D14)</f>
        <v>0</v>
      </c>
    </row>
    <row r="16" spans="1:4" ht="24" customHeight="1" hidden="1">
      <c r="A16" s="90" t="s">
        <v>244</v>
      </c>
      <c r="B16" s="29"/>
      <c r="C16" s="50"/>
      <c r="D16" s="45">
        <f>SUM(B16:C16)</f>
        <v>0</v>
      </c>
    </row>
    <row r="17" spans="1:4" ht="26.25" customHeight="1" hidden="1">
      <c r="A17" s="422">
        <v>612</v>
      </c>
      <c r="B17" s="353">
        <f>SUM(B16:B16)</f>
        <v>0</v>
      </c>
      <c r="C17" s="355">
        <f>SUM(C16:C16)</f>
        <v>0</v>
      </c>
      <c r="D17" s="353">
        <f>SUM(D16:D16)</f>
        <v>0</v>
      </c>
    </row>
    <row r="18" spans="1:4" ht="31.5" customHeight="1" thickTop="1">
      <c r="A18" s="426" t="s">
        <v>20</v>
      </c>
      <c r="B18" s="364">
        <f>B5+B8+B13+B17+B15+B10</f>
        <v>0</v>
      </c>
      <c r="C18" s="366">
        <f>C5+C8+C13+C17+C15+C10</f>
        <v>119</v>
      </c>
      <c r="D18" s="364">
        <f>D5+D8+D13+D17+D15+D10</f>
        <v>119</v>
      </c>
    </row>
    <row r="20" spans="1:3" ht="56.25" customHeight="1" thickBot="1">
      <c r="A20" s="195" t="s">
        <v>437</v>
      </c>
      <c r="B20" s="204" t="s">
        <v>146</v>
      </c>
      <c r="C20" s="37" t="s">
        <v>95</v>
      </c>
    </row>
    <row r="21" spans="1:3" ht="17.25" customHeight="1" thickTop="1">
      <c r="A21" s="329" t="s">
        <v>16</v>
      </c>
      <c r="B21" s="330">
        <f>'[33]0739'!$B$3</f>
        <v>300</v>
      </c>
      <c r="C21" s="39">
        <f>SUM(B21:B21)</f>
        <v>300</v>
      </c>
    </row>
    <row r="22" spans="1:3" ht="17.25" customHeight="1">
      <c r="A22" s="90" t="s">
        <v>296</v>
      </c>
      <c r="B22" s="86">
        <f>'[33]0739'!$B$4</f>
        <v>80</v>
      </c>
      <c r="C22" s="67">
        <f>SUM(B22:B22)</f>
        <v>80</v>
      </c>
    </row>
    <row r="23" spans="1:3" ht="17.25" customHeight="1">
      <c r="A23" s="175">
        <v>513</v>
      </c>
      <c r="B23" s="184">
        <f>SUM(B21:B22)</f>
        <v>380</v>
      </c>
      <c r="C23" s="184">
        <f>SUM(B23:B23)</f>
        <v>380</v>
      </c>
    </row>
    <row r="24" spans="1:3" ht="17.25" customHeight="1">
      <c r="A24" s="90" t="s">
        <v>171</v>
      </c>
      <c r="B24" s="86">
        <f>'[33]0739'!$B$6</f>
        <v>80</v>
      </c>
      <c r="C24" s="67">
        <f>SUM(B24:B24)</f>
        <v>80</v>
      </c>
    </row>
    <row r="25" spans="1:3" ht="17.25" customHeight="1">
      <c r="A25" s="90" t="s">
        <v>173</v>
      </c>
      <c r="B25" s="86">
        <f>'[33]0739'!$B$7</f>
        <v>110</v>
      </c>
      <c r="C25" s="67">
        <f>SUM(B25:B25)</f>
        <v>110</v>
      </c>
    </row>
    <row r="26" spans="1:3" ht="17.25" customHeight="1">
      <c r="A26" s="175">
        <v>516</v>
      </c>
      <c r="B26" s="184">
        <f>SUM(B24:B25)</f>
        <v>190</v>
      </c>
      <c r="C26" s="184">
        <f>SUM(C24:C25)</f>
        <v>190</v>
      </c>
    </row>
    <row r="27" spans="1:3" ht="17.25" customHeight="1">
      <c r="A27" s="91" t="s">
        <v>48</v>
      </c>
      <c r="B27" s="108">
        <f>'[33]0739'!$B$9</f>
        <v>110</v>
      </c>
      <c r="C27" s="184">
        <f>SUM(B27:B27)</f>
        <v>110</v>
      </c>
    </row>
    <row r="28" spans="1:3" ht="17.25" customHeight="1">
      <c r="A28" s="175">
        <v>517</v>
      </c>
      <c r="B28" s="184">
        <f>SUM(B27)</f>
        <v>110</v>
      </c>
      <c r="C28" s="184">
        <f>SUM(C27)</f>
        <v>110</v>
      </c>
    </row>
    <row r="29" spans="1:3" ht="16.5" customHeight="1">
      <c r="A29" s="90" t="s">
        <v>96</v>
      </c>
      <c r="B29" s="86">
        <f>'[33]0739'!$B$13</f>
        <v>50</v>
      </c>
      <c r="C29" s="67">
        <f>SUM(B29:B29)</f>
        <v>50</v>
      </c>
    </row>
    <row r="30" spans="1:3" ht="19.5" customHeight="1">
      <c r="A30" s="175">
        <v>519</v>
      </c>
      <c r="B30" s="184">
        <f>SUM(B29)</f>
        <v>50</v>
      </c>
      <c r="C30" s="184">
        <f>SUM(C29)</f>
        <v>50</v>
      </c>
    </row>
    <row r="31" spans="1:3" ht="17.25" customHeight="1">
      <c r="A31" s="91" t="s">
        <v>174</v>
      </c>
      <c r="B31" s="108">
        <f>'[33]0739'!$B$15</f>
        <v>30</v>
      </c>
      <c r="C31" s="108">
        <f>SUM(B31:B31)</f>
        <v>30</v>
      </c>
    </row>
    <row r="32" spans="1:3" ht="17.25" customHeight="1">
      <c r="A32" s="91" t="s">
        <v>324</v>
      </c>
      <c r="B32" s="108"/>
      <c r="C32" s="184">
        <f>SUM(B32:B32)</f>
        <v>0</v>
      </c>
    </row>
    <row r="33" spans="1:3" ht="17.25" customHeight="1">
      <c r="A33" s="175">
        <v>522</v>
      </c>
      <c r="B33" s="184">
        <f>SUM(B31:B32)</f>
        <v>30</v>
      </c>
      <c r="C33" s="184">
        <f>SUM(C31:C32)</f>
        <v>30</v>
      </c>
    </row>
    <row r="34" spans="1:3" ht="17.25" customHeight="1">
      <c r="A34" s="90" t="s">
        <v>325</v>
      </c>
      <c r="B34" s="86">
        <f>'[33]0739'!$B$18</f>
        <v>20</v>
      </c>
      <c r="C34" s="67">
        <f>SUM(B34:B34)</f>
        <v>20</v>
      </c>
    </row>
    <row r="35" spans="1:3" ht="17.25" customHeight="1" thickBot="1">
      <c r="A35" s="537">
        <v>531</v>
      </c>
      <c r="B35" s="535">
        <f>SUM(B34)</f>
        <v>20</v>
      </c>
      <c r="C35" s="535">
        <f>SUM(C34)</f>
        <v>20</v>
      </c>
    </row>
    <row r="36" spans="1:4" ht="29.25" customHeight="1" thickTop="1">
      <c r="A36" s="170" t="s">
        <v>20</v>
      </c>
      <c r="B36" s="538">
        <f>B23+B26+B28+B30+B33+B35</f>
        <v>780</v>
      </c>
      <c r="C36" s="364">
        <f>C23+C26+C28+C30+C33+C35</f>
        <v>780</v>
      </c>
      <c r="D36" s="148"/>
    </row>
    <row r="37" spans="1:3" ht="12.75">
      <c r="A37" s="40"/>
      <c r="B37" s="41"/>
      <c r="C37" s="41"/>
    </row>
    <row r="38" spans="1:4" ht="69.75" customHeight="1" thickBot="1">
      <c r="A38" s="1871" t="s">
        <v>701</v>
      </c>
      <c r="B38" s="1872"/>
      <c r="C38" s="61" t="s">
        <v>702</v>
      </c>
      <c r="D38" s="1430" t="s">
        <v>95</v>
      </c>
    </row>
    <row r="39" spans="1:4" ht="21.75" customHeight="1" thickTop="1">
      <c r="A39" s="1873" t="s">
        <v>703</v>
      </c>
      <c r="B39" s="1727"/>
      <c r="C39" s="232">
        <f>'[56]0841'!$C$3</f>
        <v>13649</v>
      </c>
      <c r="D39" s="232">
        <f>SUM(C39:C39)</f>
        <v>13649</v>
      </c>
    </row>
    <row r="40" spans="1:4" ht="21.75" customHeight="1" thickBot="1">
      <c r="A40" s="1874">
        <v>516</v>
      </c>
      <c r="B40" s="1875"/>
      <c r="C40" s="1675">
        <f>SUM(C39)</f>
        <v>13649</v>
      </c>
      <c r="D40" s="1675">
        <f>SUM(D39)</f>
        <v>13649</v>
      </c>
    </row>
    <row r="41" spans="1:4" ht="20.25" customHeight="1" thickTop="1">
      <c r="A41" s="1868" t="s">
        <v>20</v>
      </c>
      <c r="B41" s="1869"/>
      <c r="C41" s="1676">
        <f>SUM(C40)</f>
        <v>13649</v>
      </c>
      <c r="D41" s="1676">
        <f>SUM(D40)</f>
        <v>13649</v>
      </c>
    </row>
  </sheetData>
  <sheetProtection/>
  <mergeCells count="5">
    <mergeCell ref="A41:B41"/>
    <mergeCell ref="A1:C1"/>
    <mergeCell ref="A38:B38"/>
    <mergeCell ref="A39:B39"/>
    <mergeCell ref="A40:B40"/>
  </mergeCells>
  <printOptions horizontalCentered="1"/>
  <pageMargins left="0.2755905511811024" right="0.4330708661417323" top="0.7086614173228347" bottom="0.5511811023622047" header="0.5118110236220472" footer="0.1968503937007874"/>
  <pageSetup horizontalDpi="600" verticalDpi="600" orientation="portrait" paperSize="9" scale="90" r:id="rId1"/>
  <headerFooter alignWithMargins="0">
    <oddFooter>&amp;L&amp;"Times New Roman CE,Obyčejné"&amp;9Rozpočet na rok 2014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D39"/>
  <sheetViews>
    <sheetView view="pageBreakPreview" zoomScaleSheetLayoutView="100" workbookViewId="0" topLeftCell="A10">
      <selection activeCell="C7" sqref="C6:C7"/>
    </sheetView>
  </sheetViews>
  <sheetFormatPr defaultColWidth="9.00390625" defaultRowHeight="12.75"/>
  <cols>
    <col min="1" max="1" width="44.75390625" style="7" customWidth="1"/>
    <col min="2" max="2" width="21.375" style="7" customWidth="1"/>
    <col min="3" max="3" width="19.875" style="7" customWidth="1"/>
    <col min="4" max="4" width="14.375" style="7" customWidth="1"/>
    <col min="5" max="16384" width="9.125" style="7" customWidth="1"/>
  </cols>
  <sheetData>
    <row r="1" spans="1:4" ht="34.5" customHeight="1">
      <c r="A1" s="1838" t="s">
        <v>617</v>
      </c>
      <c r="B1" s="1835"/>
      <c r="C1" s="1835"/>
      <c r="D1" s="148" t="s">
        <v>554</v>
      </c>
    </row>
    <row r="2" spans="1:4" ht="46.5" customHeight="1" thickBot="1">
      <c r="A2" s="1159" t="s">
        <v>586</v>
      </c>
      <c r="B2" s="1168" t="s">
        <v>138</v>
      </c>
      <c r="C2" s="1160" t="s">
        <v>95</v>
      </c>
      <c r="D2" s="148"/>
    </row>
    <row r="3" spans="1:4" ht="18.75" customHeight="1" thickTop="1">
      <c r="A3" s="239" t="s">
        <v>285</v>
      </c>
      <c r="B3" s="1355">
        <f>'[21] 0802'!$C$3</f>
        <v>150</v>
      </c>
      <c r="C3" s="1161">
        <f>SUM(A3:B3)</f>
        <v>150</v>
      </c>
      <c r="D3" s="148"/>
    </row>
    <row r="4" spans="1:4" ht="18.75" customHeight="1">
      <c r="A4" s="240" t="s">
        <v>173</v>
      </c>
      <c r="B4" s="1356">
        <f>'[21] 0802'!$C$4</f>
        <v>700</v>
      </c>
      <c r="C4" s="1162">
        <f>SUM(A4:B4)</f>
        <v>700</v>
      </c>
      <c r="D4" s="148"/>
    </row>
    <row r="5" spans="1:4" ht="18.75" customHeight="1">
      <c r="A5" s="546">
        <v>516</v>
      </c>
      <c r="B5" s="1357">
        <f>SUM(B3:B4)</f>
        <v>850</v>
      </c>
      <c r="C5" s="1163">
        <f>SUM(C3:C4)</f>
        <v>850</v>
      </c>
      <c r="D5" s="148"/>
    </row>
    <row r="6" spans="1:4" ht="18.75" customHeight="1">
      <c r="A6" s="240" t="s">
        <v>286</v>
      </c>
      <c r="B6" s="1358"/>
      <c r="C6" s="1162">
        <f>SUM(A6:B6)</f>
        <v>0</v>
      </c>
      <c r="D6" s="148"/>
    </row>
    <row r="7" spans="1:4" ht="18.75" customHeight="1">
      <c r="A7" s="546">
        <v>519</v>
      </c>
      <c r="B7" s="1357">
        <f>SUM(B6)</f>
        <v>0</v>
      </c>
      <c r="C7" s="1163">
        <f>SUM(C6)</f>
        <v>0</v>
      </c>
      <c r="D7" s="148"/>
    </row>
    <row r="8" spans="1:4" ht="18.75" customHeight="1">
      <c r="A8" s="240" t="s">
        <v>329</v>
      </c>
      <c r="B8" s="1358">
        <f>'[21] 0802'!$C$8</f>
        <v>0</v>
      </c>
      <c r="C8" s="1162">
        <f>SUM(A8:B8)</f>
        <v>0</v>
      </c>
      <c r="D8" s="148"/>
    </row>
    <row r="9" spans="1:4" ht="18.75" customHeight="1">
      <c r="A9" s="546">
        <v>611</v>
      </c>
      <c r="B9" s="1357">
        <f>B8</f>
        <v>0</v>
      </c>
      <c r="C9" s="1164">
        <f>SUM(C8)</f>
        <v>0</v>
      </c>
      <c r="D9" s="148"/>
    </row>
    <row r="10" spans="1:4" ht="18.75" customHeight="1">
      <c r="A10" s="240" t="s">
        <v>287</v>
      </c>
      <c r="B10" s="1358">
        <f>'[21] 0802'!$C$10</f>
        <v>0</v>
      </c>
      <c r="C10" s="1165">
        <f>SUM(A10:B10)</f>
        <v>0</v>
      </c>
      <c r="D10" s="148"/>
    </row>
    <row r="11" spans="1:4" ht="18.75" customHeight="1" thickBot="1">
      <c r="A11" s="542">
        <v>612</v>
      </c>
      <c r="B11" s="1359">
        <f>SUM(B10)</f>
        <v>0</v>
      </c>
      <c r="C11" s="1166">
        <f>SUM(C10)</f>
        <v>0</v>
      </c>
      <c r="D11" s="148"/>
    </row>
    <row r="12" spans="1:4" ht="27.75" customHeight="1" thickTop="1">
      <c r="A12" s="544" t="s">
        <v>20</v>
      </c>
      <c r="B12" s="1360">
        <f>B5+B7+B11+B9</f>
        <v>850</v>
      </c>
      <c r="C12" s="1167">
        <f>C5+C7+C11+C9</f>
        <v>850</v>
      </c>
      <c r="D12" s="148"/>
    </row>
    <row r="13" spans="1:4" ht="15" customHeight="1">
      <c r="A13" s="1315"/>
      <c r="B13" s="1316"/>
      <c r="C13" s="1316"/>
      <c r="D13" s="148"/>
    </row>
    <row r="14" spans="1:4" ht="27" customHeight="1" thickBot="1">
      <c r="A14" s="32" t="s">
        <v>599</v>
      </c>
      <c r="B14" s="34" t="s">
        <v>600</v>
      </c>
      <c r="C14" s="76" t="s">
        <v>95</v>
      </c>
      <c r="D14" s="104"/>
    </row>
    <row r="15" spans="1:4" ht="27.75" customHeight="1" hidden="1" thickBot="1" thickTop="1">
      <c r="A15" s="1317">
        <v>5166</v>
      </c>
      <c r="B15" s="1318"/>
      <c r="C15" s="1319">
        <f>SUM(A15:B15)</f>
        <v>5166</v>
      </c>
      <c r="D15" s="1322"/>
    </row>
    <row r="16" spans="1:4" ht="27.75" customHeight="1" thickTop="1">
      <c r="A16" s="1320">
        <v>5169</v>
      </c>
      <c r="B16" s="1328">
        <f>'[19]0808'!$B$4</f>
        <v>2</v>
      </c>
      <c r="C16" s="1326">
        <f>SUM(B16)</f>
        <v>2</v>
      </c>
      <c r="D16" s="1322"/>
    </row>
    <row r="17" spans="1:4" s="613" customFormat="1" ht="27.75" customHeight="1" thickBot="1">
      <c r="A17" s="1321">
        <v>516</v>
      </c>
      <c r="B17" s="1329">
        <v>2</v>
      </c>
      <c r="C17" s="1327">
        <v>2</v>
      </c>
      <c r="D17" s="779"/>
    </row>
    <row r="18" spans="1:4" s="613" customFormat="1" ht="27.75" customHeight="1" thickTop="1">
      <c r="A18" s="776" t="s">
        <v>20</v>
      </c>
      <c r="B18" s="808">
        <f>SUM(B17)</f>
        <v>2</v>
      </c>
      <c r="C18" s="619">
        <f>SUM(C17)</f>
        <v>2</v>
      </c>
      <c r="D18" s="779"/>
    </row>
    <row r="19" spans="1:4" ht="15.75" customHeight="1">
      <c r="A19" s="1105"/>
      <c r="B19" s="1106"/>
      <c r="C19" s="1106"/>
      <c r="D19" s="148"/>
    </row>
    <row r="20" spans="1:4" ht="42.75" customHeight="1" thickBot="1">
      <c r="A20" s="32" t="s">
        <v>438</v>
      </c>
      <c r="B20" s="33" t="s">
        <v>139</v>
      </c>
      <c r="C20" s="34" t="s">
        <v>95</v>
      </c>
      <c r="D20" s="4"/>
    </row>
    <row r="21" spans="1:4" ht="15.75" customHeight="1" thickTop="1">
      <c r="A21" s="114" t="s">
        <v>63</v>
      </c>
      <c r="B21" s="234">
        <f>'[34]0839'!$B$3</f>
        <v>300</v>
      </c>
      <c r="C21" s="35">
        <f>B21</f>
        <v>300</v>
      </c>
      <c r="D21" s="4"/>
    </row>
    <row r="22" spans="1:4" ht="15.75" customHeight="1" thickBot="1">
      <c r="A22" s="405">
        <v>519</v>
      </c>
      <c r="B22" s="540">
        <f>SUM(B21)</f>
        <v>300</v>
      </c>
      <c r="C22" s="541">
        <f>B22</f>
        <v>300</v>
      </c>
      <c r="D22" s="4"/>
    </row>
    <row r="23" spans="1:4" ht="26.25" customHeight="1" thickTop="1">
      <c r="A23" s="170" t="s">
        <v>20</v>
      </c>
      <c r="B23" s="420">
        <f>B22</f>
        <v>300</v>
      </c>
      <c r="C23" s="364">
        <f>C22</f>
        <v>300</v>
      </c>
      <c r="D23" s="4"/>
    </row>
    <row r="24" spans="1:4" ht="12" customHeight="1">
      <c r="A24" s="1876"/>
      <c r="B24" s="1877"/>
      <c r="C24" s="1877"/>
      <c r="D24" s="1877"/>
    </row>
    <row r="25" spans="1:3" ht="48" customHeight="1" thickBot="1">
      <c r="A25" s="1150" t="s">
        <v>397</v>
      </c>
      <c r="B25" s="61" t="s">
        <v>282</v>
      </c>
      <c r="C25" s="167" t="s">
        <v>95</v>
      </c>
    </row>
    <row r="26" spans="1:3" ht="17.25" customHeight="1" thickTop="1">
      <c r="A26" s="62" t="s">
        <v>173</v>
      </c>
      <c r="B26" s="63">
        <f>'[38]0841'!$C$3</f>
        <v>238</v>
      </c>
      <c r="C26" s="232">
        <f>SUM(A26:B26)</f>
        <v>238</v>
      </c>
    </row>
    <row r="27" spans="1:3" ht="17.25" customHeight="1" thickBot="1">
      <c r="A27" s="542">
        <v>516</v>
      </c>
      <c r="B27" s="581">
        <f>SUM(B26)</f>
        <v>238</v>
      </c>
      <c r="C27" s="543">
        <f>SUM(C26)</f>
        <v>238</v>
      </c>
    </row>
    <row r="28" spans="1:3" ht="26.25" customHeight="1" thickTop="1">
      <c r="A28" s="544" t="s">
        <v>20</v>
      </c>
      <c r="B28" s="582">
        <f>SUM(B27)</f>
        <v>238</v>
      </c>
      <c r="C28" s="545">
        <f>SUM(C27)</f>
        <v>238</v>
      </c>
    </row>
    <row r="29" spans="1:4" ht="12.75" customHeight="1">
      <c r="A29" s="14"/>
      <c r="B29" s="15"/>
      <c r="C29" s="15"/>
      <c r="D29" s="4"/>
    </row>
    <row r="30" spans="1:4" ht="26.25" customHeight="1" thickBot="1">
      <c r="A30" s="583" t="s">
        <v>396</v>
      </c>
      <c r="B30" s="570" t="s">
        <v>342</v>
      </c>
      <c r="C30" s="38" t="s">
        <v>95</v>
      </c>
      <c r="D30" s="404"/>
    </row>
    <row r="31" spans="1:4" ht="19.5" customHeight="1" thickTop="1">
      <c r="A31" s="111" t="s">
        <v>343</v>
      </c>
      <c r="B31" s="26">
        <f>'[20]0843'!$B$3</f>
        <v>50</v>
      </c>
      <c r="C31" s="127">
        <f>SUM(A31:B31)</f>
        <v>50</v>
      </c>
      <c r="D31" s="404"/>
    </row>
    <row r="32" spans="1:4" ht="19.5" customHeight="1">
      <c r="A32" s="146">
        <v>516</v>
      </c>
      <c r="B32" s="427">
        <f>SUM(B31)</f>
        <v>50</v>
      </c>
      <c r="C32" s="356">
        <f>SUM(C31)</f>
        <v>50</v>
      </c>
      <c r="D32" s="404"/>
    </row>
    <row r="33" spans="1:4" ht="19.5" customHeight="1">
      <c r="A33" s="1323" t="s">
        <v>601</v>
      </c>
      <c r="B33" s="1325">
        <f>'[20]0843'!$B$5</f>
        <v>3000</v>
      </c>
      <c r="C33" s="696">
        <f>SUM(B33:B33)</f>
        <v>3000</v>
      </c>
      <c r="D33" s="404"/>
    </row>
    <row r="34" spans="1:4" ht="19.5" customHeight="1" thickBot="1">
      <c r="A34" s="1324">
        <v>612</v>
      </c>
      <c r="B34" s="806">
        <f>SUM(B33)</f>
        <v>3000</v>
      </c>
      <c r="C34" s="617">
        <f>SUM(B34:B34)</f>
        <v>3000</v>
      </c>
      <c r="D34" s="404"/>
    </row>
    <row r="35" spans="1:4" ht="26.25" customHeight="1" thickTop="1">
      <c r="A35" s="429" t="s">
        <v>20</v>
      </c>
      <c r="B35" s="364">
        <f>B32+B34</f>
        <v>3050</v>
      </c>
      <c r="C35" s="364">
        <f>SUM(A35:B35)</f>
        <v>3050</v>
      </c>
      <c r="D35" s="404"/>
    </row>
    <row r="36" ht="12" customHeight="1"/>
    <row r="39" ht="12.75">
      <c r="A39" s="288"/>
    </row>
  </sheetData>
  <sheetProtection/>
  <mergeCells count="2">
    <mergeCell ref="A24:D24"/>
    <mergeCell ref="A1:C1"/>
  </mergeCells>
  <printOptions horizontalCentered="1"/>
  <pageMargins left="0.15748031496062992" right="0.2755905511811024" top="0.5118110236220472" bottom="0.31496062992125984" header="0.15748031496062992" footer="0.1968503937007874"/>
  <pageSetup fitToHeight="2" horizontalDpi="600" verticalDpi="600" orientation="portrait" paperSize="9" r:id="rId1"/>
  <headerFooter alignWithMargins="0">
    <oddFooter xml:space="preserve">&amp;L&amp;"Times New Roman CE,Obyčejné"&amp;8Rozpočet na rok 2014 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E38"/>
  <sheetViews>
    <sheetView view="pageBreakPreview" zoomScale="115" zoomScaleSheetLayoutView="115" workbookViewId="0" topLeftCell="A1">
      <selection activeCell="E1" sqref="E1"/>
    </sheetView>
  </sheetViews>
  <sheetFormatPr defaultColWidth="9.00390625" defaultRowHeight="12.75"/>
  <cols>
    <col min="1" max="1" width="35.875" style="613" customWidth="1"/>
    <col min="2" max="5" width="15.25390625" style="613" customWidth="1"/>
    <col min="6" max="16384" width="9.125" style="613" customWidth="1"/>
  </cols>
  <sheetData>
    <row r="1" spans="1:5" ht="33" customHeight="1">
      <c r="A1" s="1838" t="s">
        <v>617</v>
      </c>
      <c r="B1" s="1835"/>
      <c r="C1" s="1835"/>
      <c r="D1" s="1878"/>
      <c r="E1" s="148" t="s">
        <v>582</v>
      </c>
    </row>
    <row r="2" spans="1:5" ht="51.75" thickBot="1">
      <c r="A2" s="614" t="s">
        <v>537</v>
      </c>
      <c r="B2" s="1076" t="s">
        <v>137</v>
      </c>
      <c r="C2" s="1057" t="s">
        <v>138</v>
      </c>
      <c r="D2" s="1077" t="s">
        <v>219</v>
      </c>
      <c r="E2" s="615" t="s">
        <v>95</v>
      </c>
    </row>
    <row r="3" spans="1:5" ht="17.25" customHeight="1" hidden="1" thickTop="1">
      <c r="A3" s="1058" t="s">
        <v>17</v>
      </c>
      <c r="B3" s="667">
        <v>0</v>
      </c>
      <c r="C3" s="1059">
        <v>0</v>
      </c>
      <c r="D3" s="1060"/>
      <c r="E3" s="1061">
        <f>SUM(B3:D3)</f>
        <v>0</v>
      </c>
    </row>
    <row r="4" spans="1:5" ht="17.25" customHeight="1" hidden="1">
      <c r="A4" s="1062" t="s">
        <v>22</v>
      </c>
      <c r="B4" s="694">
        <v>0</v>
      </c>
      <c r="C4" s="1063"/>
      <c r="D4" s="964"/>
      <c r="E4" s="1064">
        <f>SUM(B4+D4)</f>
        <v>0</v>
      </c>
    </row>
    <row r="5" spans="1:5" ht="17.25" customHeight="1" hidden="1">
      <c r="A5" s="1062" t="s">
        <v>98</v>
      </c>
      <c r="B5" s="694">
        <v>0</v>
      </c>
      <c r="C5" s="1065">
        <v>0</v>
      </c>
      <c r="D5" s="687"/>
      <c r="E5" s="1064">
        <f>SUM(B5+D5)</f>
        <v>0</v>
      </c>
    </row>
    <row r="6" spans="1:5" ht="17.25" customHeight="1" hidden="1" thickBot="1">
      <c r="A6" s="708">
        <v>515</v>
      </c>
      <c r="B6" s="764">
        <f>SUM(B3:B5)</f>
        <v>0</v>
      </c>
      <c r="C6" s="1066">
        <f>SUM(C3:C5)</f>
        <v>0</v>
      </c>
      <c r="D6" s="1067">
        <f>SUM(D3:D5)</f>
        <v>0</v>
      </c>
      <c r="E6" s="764">
        <f>SUM(B6:D6)</f>
        <v>0</v>
      </c>
    </row>
    <row r="7" spans="1:5" ht="17.25" customHeight="1" hidden="1" thickTop="1">
      <c r="A7" s="1068"/>
      <c r="B7" s="667"/>
      <c r="C7" s="1069"/>
      <c r="D7" s="1069"/>
      <c r="E7" s="1061"/>
    </row>
    <row r="8" spans="1:5" ht="17.25" customHeight="1" hidden="1">
      <c r="A8" s="1062" t="s">
        <v>62</v>
      </c>
      <c r="B8" s="694">
        <v>0</v>
      </c>
      <c r="C8" s="1065"/>
      <c r="D8" s="1065"/>
      <c r="E8" s="1064">
        <f>SUM(B8:D8)</f>
        <v>0</v>
      </c>
    </row>
    <row r="9" spans="1:5" ht="17.25" customHeight="1" hidden="1">
      <c r="A9" s="1062" t="s">
        <v>25</v>
      </c>
      <c r="B9" s="694"/>
      <c r="C9" s="1065">
        <v>0</v>
      </c>
      <c r="D9" s="1065">
        <v>0</v>
      </c>
      <c r="E9" s="1064">
        <f>SUM(B9:D9)</f>
        <v>0</v>
      </c>
    </row>
    <row r="10" spans="1:5" ht="17.25" customHeight="1" hidden="1">
      <c r="A10" s="799">
        <v>516</v>
      </c>
      <c r="B10" s="675">
        <f>SUM(B7:B9)</f>
        <v>0</v>
      </c>
      <c r="C10" s="671">
        <v>0</v>
      </c>
      <c r="D10" s="671">
        <f>SUM(D7:D9)</f>
        <v>0</v>
      </c>
      <c r="E10" s="675">
        <f>SUM(E7:E9)</f>
        <v>0</v>
      </c>
    </row>
    <row r="11" spans="1:5" ht="17.25" customHeight="1" hidden="1">
      <c r="A11" s="1070"/>
      <c r="B11" s="694"/>
      <c r="C11" s="1065"/>
      <c r="D11" s="1065"/>
      <c r="E11" s="1064">
        <f>SUM(B11:D11)</f>
        <v>0</v>
      </c>
    </row>
    <row r="12" spans="1:5" ht="17.25" customHeight="1" hidden="1">
      <c r="A12" s="1070" t="s">
        <v>26</v>
      </c>
      <c r="B12" s="694">
        <v>0</v>
      </c>
      <c r="C12" s="1065">
        <v>0</v>
      </c>
      <c r="D12" s="1065"/>
      <c r="E12" s="1064">
        <f>SUM(B12:D12)</f>
        <v>0</v>
      </c>
    </row>
    <row r="13" spans="1:5" ht="17.25" customHeight="1" hidden="1">
      <c r="A13" s="799">
        <v>517</v>
      </c>
      <c r="B13" s="764">
        <f>SUM(B11:B12)</f>
        <v>0</v>
      </c>
      <c r="C13" s="764">
        <f>SUM(C12)</f>
        <v>0</v>
      </c>
      <c r="D13" s="1066">
        <f>SUM(D11:D12)</f>
        <v>0</v>
      </c>
      <c r="E13" s="764">
        <f>SUM(B13:D13)</f>
        <v>0</v>
      </c>
    </row>
    <row r="14" spans="1:5" ht="17.25" customHeight="1" hidden="1">
      <c r="A14" s="999"/>
      <c r="B14" s="675"/>
      <c r="C14" s="671"/>
      <c r="D14" s="672"/>
      <c r="E14" s="675"/>
    </row>
    <row r="15" spans="1:5" ht="17.25" customHeight="1" hidden="1">
      <c r="A15" s="1071" t="s">
        <v>288</v>
      </c>
      <c r="B15" s="637">
        <v>0</v>
      </c>
      <c r="C15" s="1072">
        <v>0</v>
      </c>
      <c r="D15" s="1073">
        <v>0</v>
      </c>
      <c r="E15" s="1064">
        <f>SUM(B15:D15)</f>
        <v>0</v>
      </c>
    </row>
    <row r="16" spans="1:5" ht="17.25" customHeight="1" hidden="1">
      <c r="A16" s="799">
        <v>519</v>
      </c>
      <c r="B16" s="764">
        <f>SUM(B14:B15)</f>
        <v>0</v>
      </c>
      <c r="C16" s="1066">
        <f>SUM(C14:C15)</f>
        <v>0</v>
      </c>
      <c r="D16" s="1066">
        <f>SUM(D14:D15)</f>
        <v>0</v>
      </c>
      <c r="E16" s="764">
        <f>SUM(B16:D16)</f>
        <v>0</v>
      </c>
    </row>
    <row r="17" spans="1:5" ht="17.25" customHeight="1" thickTop="1">
      <c r="A17" s="1071" t="s">
        <v>200</v>
      </c>
      <c r="B17" s="637">
        <f>'[27]0851'!$B$17</f>
        <v>14580</v>
      </c>
      <c r="C17" s="1072">
        <f>'[27]0851'!$C$17</f>
        <v>3900</v>
      </c>
      <c r="D17" s="1073">
        <v>0</v>
      </c>
      <c r="E17" s="1064">
        <f>SUM(B17:D17)</f>
        <v>18480</v>
      </c>
    </row>
    <row r="18" spans="1:5" ht="17.25" customHeight="1" thickBot="1">
      <c r="A18" s="1074">
        <v>612</v>
      </c>
      <c r="B18" s="618">
        <f>SUM(B17)</f>
        <v>14580</v>
      </c>
      <c r="C18" s="617">
        <f>SUM(C17)</f>
        <v>3900</v>
      </c>
      <c r="D18" s="617">
        <f>SUM(D17)</f>
        <v>0</v>
      </c>
      <c r="E18" s="618">
        <f>SUM(E17)</f>
        <v>18480</v>
      </c>
    </row>
    <row r="19" spans="1:5" ht="25.5" customHeight="1" thickTop="1">
      <c r="A19" s="1075" t="s">
        <v>20</v>
      </c>
      <c r="B19" s="627">
        <f>SUM(B6+B10+B13+B18+B16)</f>
        <v>14580</v>
      </c>
      <c r="C19" s="631">
        <f>SUM(C6+C10+C13+C18)</f>
        <v>3900</v>
      </c>
      <c r="D19" s="631">
        <f>SUM(D6+D10+D13+D18)</f>
        <v>0</v>
      </c>
      <c r="E19" s="631">
        <f>SUM(E6+E10+E13+E18+E16)</f>
        <v>18480</v>
      </c>
    </row>
    <row r="21" spans="1:5" ht="51.75" thickBot="1">
      <c r="A21" s="614" t="s">
        <v>536</v>
      </c>
      <c r="B21" s="1076" t="s">
        <v>137</v>
      </c>
      <c r="C21" s="1057" t="s">
        <v>138</v>
      </c>
      <c r="D21" s="1077" t="s">
        <v>219</v>
      </c>
      <c r="E21" s="615" t="s">
        <v>95</v>
      </c>
    </row>
    <row r="22" spans="1:5" ht="24" customHeight="1" thickTop="1">
      <c r="A22" s="1058" t="s">
        <v>17</v>
      </c>
      <c r="B22" s="667">
        <v>0</v>
      </c>
      <c r="C22" s="1059">
        <f>'[30]0853'!$C$3</f>
        <v>12</v>
      </c>
      <c r="D22" s="1060"/>
      <c r="E22" s="1061">
        <f>SUM(B22:D22)</f>
        <v>12</v>
      </c>
    </row>
    <row r="23" spans="1:5" ht="24" customHeight="1" hidden="1">
      <c r="A23" s="1062" t="s">
        <v>22</v>
      </c>
      <c r="B23" s="694">
        <v>0</v>
      </c>
      <c r="C23" s="1063"/>
      <c r="D23" s="964"/>
      <c r="E23" s="1064">
        <f>SUM(B23+D23)</f>
        <v>0</v>
      </c>
    </row>
    <row r="24" spans="1:5" ht="24" customHeight="1">
      <c r="A24" s="1062" t="s">
        <v>98</v>
      </c>
      <c r="B24" s="694">
        <v>0</v>
      </c>
      <c r="C24" s="1065">
        <f>'[30]0853'!$C$5</f>
        <v>0</v>
      </c>
      <c r="D24" s="687"/>
      <c r="E24" s="1064">
        <f>SUM(B24+D24)</f>
        <v>0</v>
      </c>
    </row>
    <row r="25" spans="1:5" ht="24" customHeight="1">
      <c r="A25" s="708">
        <v>515</v>
      </c>
      <c r="B25" s="764">
        <f>SUM(B22:B24)</f>
        <v>0</v>
      </c>
      <c r="C25" s="1066">
        <f>SUM(C22:C24)</f>
        <v>12</v>
      </c>
      <c r="D25" s="1067">
        <f>SUM(D22:D24)</f>
        <v>0</v>
      </c>
      <c r="E25" s="764">
        <f>SUM(B25:D25)</f>
        <v>12</v>
      </c>
    </row>
    <row r="26" spans="1:5" ht="26.25" customHeight="1" hidden="1" thickTop="1">
      <c r="A26" s="1068"/>
      <c r="B26" s="667"/>
      <c r="C26" s="1069"/>
      <c r="D26" s="1069"/>
      <c r="E26" s="1061"/>
    </row>
    <row r="27" spans="1:5" ht="20.25" customHeight="1">
      <c r="A27" s="1062" t="s">
        <v>62</v>
      </c>
      <c r="B27" s="694">
        <v>0</v>
      </c>
      <c r="C27" s="1065"/>
      <c r="D27" s="1065">
        <f>'[30]0853'!$D$8</f>
        <v>605</v>
      </c>
      <c r="E27" s="1064">
        <f>SUM(B27:D27)</f>
        <v>605</v>
      </c>
    </row>
    <row r="28" spans="1:5" ht="21.75" customHeight="1">
      <c r="A28" s="1062" t="s">
        <v>25</v>
      </c>
      <c r="B28" s="694"/>
      <c r="C28" s="1065">
        <f>'[30]0853'!$C$9</f>
        <v>1800</v>
      </c>
      <c r="D28" s="1065">
        <f>'[30]0853'!$D$9</f>
        <v>2500</v>
      </c>
      <c r="E28" s="1064">
        <f>SUM(B28:D28)</f>
        <v>4300</v>
      </c>
    </row>
    <row r="29" spans="1:5" ht="21.75" customHeight="1">
      <c r="A29" s="799">
        <v>516</v>
      </c>
      <c r="B29" s="675">
        <f>SUM(B26:B28)</f>
        <v>0</v>
      </c>
      <c r="C29" s="671">
        <f>SUM(C26:C28)</f>
        <v>1800</v>
      </c>
      <c r="D29" s="671">
        <f>SUM(D26:D28)</f>
        <v>3105</v>
      </c>
      <c r="E29" s="675">
        <f>SUM(E26:E28)</f>
        <v>4905</v>
      </c>
    </row>
    <row r="30" spans="1:5" ht="21.75" customHeight="1">
      <c r="A30" s="1070"/>
      <c r="B30" s="694"/>
      <c r="C30" s="1065"/>
      <c r="D30" s="1065"/>
      <c r="E30" s="1064">
        <f>SUM(B30:D30)</f>
        <v>0</v>
      </c>
    </row>
    <row r="31" spans="1:5" ht="21.75" customHeight="1">
      <c r="A31" s="1070" t="s">
        <v>26</v>
      </c>
      <c r="B31" s="694">
        <v>0</v>
      </c>
      <c r="C31" s="1065">
        <f>'[30]0853'!$C$12</f>
        <v>2500</v>
      </c>
      <c r="D31" s="1065"/>
      <c r="E31" s="1064">
        <f>SUM(B31:D31)</f>
        <v>2500</v>
      </c>
    </row>
    <row r="32" spans="1:5" ht="23.25" customHeight="1">
      <c r="A32" s="799">
        <v>517</v>
      </c>
      <c r="B32" s="764">
        <f>SUM(B30:B31)</f>
        <v>0</v>
      </c>
      <c r="C32" s="764">
        <f>SUM(C31)</f>
        <v>2500</v>
      </c>
      <c r="D32" s="1066">
        <f>SUM(D30:D31)</f>
        <v>0</v>
      </c>
      <c r="E32" s="764">
        <f>SUM(B32:D32)</f>
        <v>2500</v>
      </c>
    </row>
    <row r="33" spans="1:5" ht="26.25" customHeight="1" hidden="1">
      <c r="A33" s="999"/>
      <c r="B33" s="675"/>
      <c r="C33" s="671"/>
      <c r="D33" s="672"/>
      <c r="E33" s="675"/>
    </row>
    <row r="34" spans="1:5" ht="26.25" customHeight="1" hidden="1">
      <c r="A34" s="1071" t="s">
        <v>288</v>
      </c>
      <c r="B34" s="637">
        <v>0</v>
      </c>
      <c r="C34" s="1072">
        <v>0</v>
      </c>
      <c r="D34" s="1073">
        <v>0</v>
      </c>
      <c r="E34" s="1064">
        <f>SUM(B34:D34)</f>
        <v>0</v>
      </c>
    </row>
    <row r="35" spans="1:5" ht="26.25" customHeight="1" hidden="1">
      <c r="A35" s="799">
        <v>519</v>
      </c>
      <c r="B35" s="764">
        <f>SUM(B33:B34)</f>
        <v>0</v>
      </c>
      <c r="C35" s="1066">
        <f>SUM(C33:C34)</f>
        <v>0</v>
      </c>
      <c r="D35" s="1066">
        <f>SUM(D33:D34)</f>
        <v>0</v>
      </c>
      <c r="E35" s="764">
        <f>SUM(B35:D35)</f>
        <v>0</v>
      </c>
    </row>
    <row r="36" spans="1:5" ht="26.25" customHeight="1" hidden="1">
      <c r="A36" s="1071" t="s">
        <v>200</v>
      </c>
      <c r="B36" s="637">
        <v>0</v>
      </c>
      <c r="C36" s="1072"/>
      <c r="D36" s="1073">
        <v>0</v>
      </c>
      <c r="E36" s="1064">
        <f>SUM(B36:D36)</f>
        <v>0</v>
      </c>
    </row>
    <row r="37" spans="1:5" ht="0.75" customHeight="1" thickBot="1">
      <c r="A37" s="1074">
        <v>612</v>
      </c>
      <c r="B37" s="618">
        <f>SUM(B36)</f>
        <v>0</v>
      </c>
      <c r="C37" s="617">
        <f>SUM(C36)</f>
        <v>0</v>
      </c>
      <c r="D37" s="617">
        <f>SUM(D36)</f>
        <v>0</v>
      </c>
      <c r="E37" s="618">
        <f>SUM(E36)</f>
        <v>0</v>
      </c>
    </row>
    <row r="38" spans="1:5" ht="32.25" customHeight="1" thickTop="1">
      <c r="A38" s="1075" t="s">
        <v>20</v>
      </c>
      <c r="B38" s="627">
        <f>SUM(B25+B29+B32+B37+B35)</f>
        <v>0</v>
      </c>
      <c r="C38" s="631">
        <f>SUM(C25+C29+C32+C37)</f>
        <v>4312</v>
      </c>
      <c r="D38" s="631">
        <f>SUM(D25+D29+D32+D37)</f>
        <v>3105</v>
      </c>
      <c r="E38" s="631">
        <f>SUM(E25+E29+E32+E37+E35)</f>
        <v>7417</v>
      </c>
    </row>
  </sheetData>
  <sheetProtection/>
  <mergeCells count="1">
    <mergeCell ref="A1:D1"/>
  </mergeCells>
  <printOptions/>
  <pageMargins left="0.33" right="0.16" top="0.49" bottom="0.49" header="0.3" footer="0.3"/>
  <pageSetup horizontalDpi="600" verticalDpi="600" orientation="portrait" paperSize="9" r:id="rId1"/>
  <headerFooter>
    <oddFooter xml:space="preserve">&amp;L&amp;8Rozpočet na rok 2014 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E28"/>
  <sheetViews>
    <sheetView view="pageBreakPreview" zoomScaleSheetLayoutView="100" workbookViewId="0" topLeftCell="A1">
      <selection activeCell="I34" sqref="I34"/>
    </sheetView>
  </sheetViews>
  <sheetFormatPr defaultColWidth="9.00390625" defaultRowHeight="12.75"/>
  <cols>
    <col min="1" max="1" width="43.125" style="0" customWidth="1"/>
    <col min="2" max="3" width="18.375" style="0" customWidth="1"/>
    <col min="4" max="4" width="13.625" style="0" customWidth="1"/>
  </cols>
  <sheetData>
    <row r="1" spans="1:4" ht="43.5" customHeight="1">
      <c r="A1" s="1839" t="s">
        <v>618</v>
      </c>
      <c r="B1" s="1879"/>
      <c r="C1" s="1879"/>
      <c r="D1" s="276" t="s">
        <v>546</v>
      </c>
    </row>
    <row r="2" spans="1:4" s="613" customFormat="1" ht="50.25" customHeight="1" thickBot="1">
      <c r="A2" s="788" t="s">
        <v>577</v>
      </c>
      <c r="B2" s="789" t="s">
        <v>283</v>
      </c>
      <c r="C2" s="790" t="s">
        <v>95</v>
      </c>
      <c r="D2" s="1140"/>
    </row>
    <row r="3" spans="1:3" s="613" customFormat="1" ht="21.75" customHeight="1" thickTop="1">
      <c r="A3" s="791" t="s">
        <v>62</v>
      </c>
      <c r="B3" s="792">
        <f>'[43] 0903'!$B$3</f>
        <v>2500</v>
      </c>
      <c r="C3" s="792">
        <f>SUM(B3:B3)</f>
        <v>2500</v>
      </c>
    </row>
    <row r="4" spans="1:3" s="613" customFormat="1" ht="21.75" customHeight="1" thickBot="1">
      <c r="A4" s="793">
        <v>516</v>
      </c>
      <c r="B4" s="794">
        <f>SUM(B3:B3)</f>
        <v>2500</v>
      </c>
      <c r="C4" s="794">
        <f>SUM(C3:C3)</f>
        <v>2500</v>
      </c>
    </row>
    <row r="5" spans="1:3" s="613" customFormat="1" ht="25.5" customHeight="1" thickTop="1">
      <c r="A5" s="795" t="s">
        <v>20</v>
      </c>
      <c r="B5" s="796">
        <f>B4</f>
        <v>2500</v>
      </c>
      <c r="C5" s="796">
        <f>C4</f>
        <v>2500</v>
      </c>
    </row>
    <row r="6" spans="1:3" s="613" customFormat="1" ht="18" customHeight="1">
      <c r="A6" s="786"/>
      <c r="B6" s="787"/>
      <c r="C6" s="787"/>
    </row>
    <row r="7" spans="1:3" s="613" customFormat="1" ht="36.75" customHeight="1" thickBot="1">
      <c r="A7" s="736" t="s">
        <v>576</v>
      </c>
      <c r="B7" s="737" t="s">
        <v>284</v>
      </c>
      <c r="C7" s="756" t="s">
        <v>95</v>
      </c>
    </row>
    <row r="8" spans="1:3" s="613" customFormat="1" ht="9.75" customHeight="1" hidden="1">
      <c r="A8" s="797"/>
      <c r="B8" s="798"/>
      <c r="C8" s="798">
        <f>B8</f>
        <v>0</v>
      </c>
    </row>
    <row r="9" spans="1:3" s="613" customFormat="1" ht="16.5" customHeight="1" hidden="1">
      <c r="A9" s="799">
        <v>513</v>
      </c>
      <c r="B9" s="800">
        <f>SUM(B8)</f>
        <v>0</v>
      </c>
      <c r="C9" s="800">
        <f>SUM(C8)</f>
        <v>0</v>
      </c>
    </row>
    <row r="10" spans="1:3" s="613" customFormat="1" ht="21.75" customHeight="1" thickTop="1">
      <c r="A10" s="801" t="s">
        <v>62</v>
      </c>
      <c r="B10" s="802">
        <f>'[23]0904'!$B$5</f>
        <v>1350</v>
      </c>
      <c r="C10" s="802">
        <f>SUM(B10)</f>
        <v>1350</v>
      </c>
    </row>
    <row r="11" spans="1:3" s="613" customFormat="1" ht="22.5" customHeight="1" hidden="1">
      <c r="A11" s="198" t="s">
        <v>25</v>
      </c>
      <c r="B11" s="803">
        <v>0</v>
      </c>
      <c r="C11" s="804">
        <f>B11</f>
        <v>0</v>
      </c>
    </row>
    <row r="12" spans="1:3" s="613" customFormat="1" ht="22.5" customHeight="1" thickBot="1">
      <c r="A12" s="805">
        <v>516</v>
      </c>
      <c r="B12" s="806">
        <f>SUM(B10:B11)</f>
        <v>1350</v>
      </c>
      <c r="C12" s="806">
        <f>C11</f>
        <v>0</v>
      </c>
    </row>
    <row r="13" spans="1:3" s="613" customFormat="1" ht="26.25" customHeight="1" thickTop="1">
      <c r="A13" s="807" t="s">
        <v>20</v>
      </c>
      <c r="B13" s="777">
        <f>SUM(B9,B12)</f>
        <v>1350</v>
      </c>
      <c r="C13" s="808">
        <f>SUM(C10:C11)</f>
        <v>1350</v>
      </c>
    </row>
    <row r="14" spans="1:4" ht="21.75" customHeight="1">
      <c r="A14" s="1132"/>
      <c r="B14" s="1132"/>
      <c r="C14" s="1132"/>
      <c r="D14" s="1840"/>
    </row>
    <row r="15" spans="1:5" ht="39" thickBot="1">
      <c r="A15" s="195" t="s">
        <v>426</v>
      </c>
      <c r="B15" s="179" t="s">
        <v>145</v>
      </c>
      <c r="C15" s="235" t="s">
        <v>95</v>
      </c>
      <c r="D15" s="1840"/>
      <c r="E15" s="7"/>
    </row>
    <row r="16" spans="1:5" ht="21.75" customHeight="1" thickTop="1">
      <c r="A16" s="236" t="s">
        <v>62</v>
      </c>
      <c r="B16" s="1308">
        <f>'[16]0909'!$B$3</f>
        <v>417</v>
      </c>
      <c r="C16" s="87">
        <f>B16</f>
        <v>417</v>
      </c>
      <c r="D16" s="1840"/>
      <c r="E16" s="7"/>
    </row>
    <row r="17" spans="1:5" ht="21.75" customHeight="1">
      <c r="A17" s="100" t="s">
        <v>320</v>
      </c>
      <c r="B17" s="1309">
        <f>'[16]0909'!$B$4</f>
        <v>363</v>
      </c>
      <c r="C17" s="130">
        <f>B17</f>
        <v>363</v>
      </c>
      <c r="D17" s="1840"/>
      <c r="E17" s="7"/>
    </row>
    <row r="18" spans="1:5" ht="21.75" customHeight="1" thickBot="1">
      <c r="A18" s="16">
        <v>516</v>
      </c>
      <c r="B18" s="1310">
        <f>SUM(B16:B17)</f>
        <v>780</v>
      </c>
      <c r="C18" s="133">
        <f>B18</f>
        <v>780</v>
      </c>
      <c r="D18" s="1840"/>
      <c r="E18" s="7"/>
    </row>
    <row r="19" spans="1:5" ht="13.5" customHeight="1" hidden="1" thickBot="1">
      <c r="A19" s="383"/>
      <c r="B19" s="1311"/>
      <c r="C19" s="386"/>
      <c r="D19" s="1840"/>
      <c r="E19" s="7"/>
    </row>
    <row r="20" spans="1:5" ht="13.5" customHeight="1" hidden="1" thickBot="1">
      <c r="A20" s="17"/>
      <c r="B20" s="1309"/>
      <c r="C20" s="386" t="e">
        <f>SUM(#REF!)</f>
        <v>#REF!</v>
      </c>
      <c r="D20" s="1840"/>
      <c r="E20" s="7"/>
    </row>
    <row r="21" spans="1:5" ht="13.5" customHeight="1" hidden="1" thickBot="1">
      <c r="A21" s="547"/>
      <c r="B21" s="1312"/>
      <c r="C21" s="548" t="e">
        <f>SUM(#REF!)</f>
        <v>#REF!</v>
      </c>
      <c r="D21" s="1840"/>
      <c r="E21" s="7"/>
    </row>
    <row r="22" spans="1:5" ht="13.5" customHeight="1" hidden="1" thickBot="1">
      <c r="A22" s="398">
        <v>590</v>
      </c>
      <c r="B22" s="1313">
        <f>SUM(B19:B21)</f>
        <v>0</v>
      </c>
      <c r="C22" s="549" t="e">
        <f>SUM(C20:C21)</f>
        <v>#REF!</v>
      </c>
      <c r="D22" s="1840"/>
      <c r="E22" s="7"/>
    </row>
    <row r="23" spans="1:5" ht="30" customHeight="1" thickTop="1">
      <c r="A23" s="419" t="s">
        <v>20</v>
      </c>
      <c r="B23" s="1314">
        <f>B18+B22</f>
        <v>780</v>
      </c>
      <c r="C23" s="424">
        <f>B23</f>
        <v>780</v>
      </c>
      <c r="D23" s="1840"/>
      <c r="E23" s="7"/>
    </row>
    <row r="24" spans="1:5" ht="12.75">
      <c r="A24" s="7"/>
      <c r="B24" s="7"/>
      <c r="C24" s="7"/>
      <c r="D24" s="7"/>
      <c r="E24" s="7"/>
    </row>
    <row r="25" spans="1:5" ht="12.75">
      <c r="A25" s="7"/>
      <c r="B25" s="7"/>
      <c r="C25" s="7"/>
      <c r="D25" s="7"/>
      <c r="E25" s="7"/>
    </row>
    <row r="26" spans="1:5" ht="12.75">
      <c r="A26" s="7"/>
      <c r="B26" s="7"/>
      <c r="C26" s="7"/>
      <c r="D26" s="7"/>
      <c r="E26" s="7"/>
    </row>
    <row r="27" spans="1:5" ht="12.75">
      <c r="A27" s="7"/>
      <c r="B27" s="7"/>
      <c r="C27" s="7"/>
      <c r="D27" s="7"/>
      <c r="E27" s="7"/>
    </row>
    <row r="28" spans="1:5" ht="12.75">
      <c r="A28" s="7"/>
      <c r="B28" s="7"/>
      <c r="C28" s="7"/>
      <c r="D28" s="7"/>
      <c r="E28" s="7"/>
    </row>
  </sheetData>
  <sheetProtection/>
  <mergeCells count="2">
    <mergeCell ref="D14:D23"/>
    <mergeCell ref="A1:C1"/>
  </mergeCells>
  <printOptions/>
  <pageMargins left="0.5905511811023623" right="0.2755905511811024" top="0.7086614173228347" bottom="0.7874015748031497" header="0.31496062992125984" footer="0.31496062992125984"/>
  <pageSetup horizontalDpi="600" verticalDpi="600" orientation="portrait" paperSize="9" r:id="rId1"/>
  <headerFooter>
    <oddFooter>&amp;L&amp;"Times New Roman,Obyčejné"&amp;8Rozpočet na rok 2014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K58"/>
  <sheetViews>
    <sheetView view="pageBreakPreview" zoomScaleSheetLayoutView="100" workbookViewId="0" topLeftCell="A1">
      <selection activeCell="D53" sqref="D53"/>
    </sheetView>
  </sheetViews>
  <sheetFormatPr defaultColWidth="9.00390625" defaultRowHeight="12.75"/>
  <cols>
    <col min="1" max="1" width="38.00390625" style="719" customWidth="1"/>
    <col min="2" max="6" width="11.75390625" style="719" customWidth="1"/>
    <col min="7" max="16384" width="9.125" style="719" customWidth="1"/>
  </cols>
  <sheetData>
    <row r="1" spans="1:6" ht="41.25" customHeight="1">
      <c r="A1" s="1880" t="s">
        <v>613</v>
      </c>
      <c r="B1" s="1880"/>
      <c r="C1" s="1880"/>
      <c r="D1" s="1880"/>
      <c r="E1" s="1880"/>
      <c r="F1" s="276" t="s">
        <v>232</v>
      </c>
    </row>
    <row r="2" spans="1:6" ht="57" customHeight="1" thickBot="1">
      <c r="A2" s="720" t="s">
        <v>460</v>
      </c>
      <c r="B2" s="1640" t="s">
        <v>144</v>
      </c>
      <c r="C2" s="1640" t="s">
        <v>737</v>
      </c>
      <c r="D2" s="1640" t="s">
        <v>744</v>
      </c>
      <c r="E2" s="42" t="s">
        <v>106</v>
      </c>
      <c r="F2" s="38" t="s">
        <v>95</v>
      </c>
    </row>
    <row r="3" spans="1:6" ht="15.75" customHeight="1">
      <c r="A3" s="950" t="s">
        <v>313</v>
      </c>
      <c r="B3" s="721">
        <v>0</v>
      </c>
      <c r="C3" s="958">
        <v>0</v>
      </c>
      <c r="D3" s="1630"/>
      <c r="E3" s="959">
        <f>'[45]0912'!$E$3</f>
        <v>50</v>
      </c>
      <c r="F3" s="951">
        <f>SUM(B3:E3)</f>
        <v>50</v>
      </c>
    </row>
    <row r="4" spans="1:6" ht="15.75" customHeight="1">
      <c r="A4" s="952">
        <v>503</v>
      </c>
      <c r="B4" s="722">
        <f>SUM(B3)</f>
        <v>0</v>
      </c>
      <c r="C4" s="960">
        <f>SUM(C3)</f>
        <v>0</v>
      </c>
      <c r="D4" s="1631"/>
      <c r="E4" s="762">
        <f>SUM(E3)</f>
        <v>50</v>
      </c>
      <c r="F4" s="675">
        <f>SUM(E4)</f>
        <v>50</v>
      </c>
    </row>
    <row r="5" spans="1:6" ht="15.75" customHeight="1">
      <c r="A5" s="953" t="s">
        <v>196</v>
      </c>
      <c r="B5" s="723">
        <v>0</v>
      </c>
      <c r="C5" s="961">
        <v>0</v>
      </c>
      <c r="D5" s="1632"/>
      <c r="E5" s="768">
        <f>'[45]0912'!$E$5</f>
        <v>70</v>
      </c>
      <c r="F5" s="681">
        <f aca="true" t="shared" si="0" ref="F5:F11">SUM(B5:E5)</f>
        <v>70</v>
      </c>
    </row>
    <row r="6" spans="1:6" ht="15.75" customHeight="1">
      <c r="A6" s="954" t="s">
        <v>461</v>
      </c>
      <c r="B6" s="683">
        <v>0</v>
      </c>
      <c r="C6" s="684">
        <v>0</v>
      </c>
      <c r="D6" s="1633"/>
      <c r="E6" s="768">
        <f>'[45]0912'!$E$6</f>
        <v>20</v>
      </c>
      <c r="F6" s="681">
        <f>SUM(B6:E6)</f>
        <v>20</v>
      </c>
    </row>
    <row r="7" spans="1:6" ht="15.75" customHeight="1">
      <c r="A7" s="953" t="s">
        <v>246</v>
      </c>
      <c r="B7" s="723">
        <v>0</v>
      </c>
      <c r="C7" s="961">
        <v>0</v>
      </c>
      <c r="D7" s="1632"/>
      <c r="E7" s="768">
        <f>'[45]0912'!$E$7</f>
        <v>3</v>
      </c>
      <c r="F7" s="681">
        <f>SUM(B7:E7)</f>
        <v>3</v>
      </c>
    </row>
    <row r="8" spans="1:11" ht="15.75" customHeight="1">
      <c r="A8" s="953" t="s">
        <v>462</v>
      </c>
      <c r="B8" s="723">
        <v>0</v>
      </c>
      <c r="C8" s="961">
        <v>0</v>
      </c>
      <c r="D8" s="1632"/>
      <c r="E8" s="768">
        <f>'[45]0912'!$E$8</f>
        <v>5</v>
      </c>
      <c r="F8" s="681">
        <f>SUM(B8:E8)</f>
        <v>5</v>
      </c>
      <c r="K8" s="724"/>
    </row>
    <row r="9" spans="1:6" ht="15.75" customHeight="1">
      <c r="A9" s="954" t="s">
        <v>193</v>
      </c>
      <c r="B9" s="683">
        <v>0</v>
      </c>
      <c r="C9" s="684">
        <v>0</v>
      </c>
      <c r="D9" s="1633"/>
      <c r="E9" s="768">
        <f>'[45]0912'!$E$9</f>
        <v>470</v>
      </c>
      <c r="F9" s="681">
        <f t="shared" si="0"/>
        <v>470</v>
      </c>
    </row>
    <row r="10" spans="1:6" ht="15.75" customHeight="1">
      <c r="A10" s="955" t="s">
        <v>194</v>
      </c>
      <c r="B10" s="725">
        <v>0</v>
      </c>
      <c r="C10" s="962">
        <f>'[11]0912'!$C$10</f>
        <v>0</v>
      </c>
      <c r="D10" s="1634"/>
      <c r="E10" s="768">
        <f>'[45]0912'!$E$10</f>
        <v>1130</v>
      </c>
      <c r="F10" s="681">
        <f t="shared" si="0"/>
        <v>1130</v>
      </c>
    </row>
    <row r="11" spans="1:6" ht="15" customHeight="1">
      <c r="A11" s="742" t="s">
        <v>296</v>
      </c>
      <c r="B11" s="705">
        <v>0</v>
      </c>
      <c r="C11" s="706">
        <f>'[45]0912'!$C$11</f>
        <v>165</v>
      </c>
      <c r="D11" s="1635">
        <f>'[45]0912'!$D$11</f>
        <v>135</v>
      </c>
      <c r="E11" s="768">
        <f>'[45]0912'!$E$11</f>
        <v>1816</v>
      </c>
      <c r="F11" s="681">
        <f t="shared" si="0"/>
        <v>2116</v>
      </c>
    </row>
    <row r="12" spans="1:6" ht="21" customHeight="1">
      <c r="A12" s="741">
        <v>513</v>
      </c>
      <c r="B12" s="726">
        <f>SUM(B5:B11)</f>
        <v>0</v>
      </c>
      <c r="C12" s="963">
        <f>SUM(C5:C11)</f>
        <v>165</v>
      </c>
      <c r="D12" s="963">
        <f>SUM(D5:D11)</f>
        <v>135</v>
      </c>
      <c r="E12" s="762">
        <f>SUM(E5:E11)</f>
        <v>3514</v>
      </c>
      <c r="F12" s="671">
        <f>SUM(F5:F11)</f>
        <v>3814</v>
      </c>
    </row>
    <row r="13" spans="1:6" ht="18" customHeight="1" hidden="1">
      <c r="A13" s="741"/>
      <c r="B13" s="726"/>
      <c r="C13" s="963"/>
      <c r="D13" s="1636"/>
      <c r="E13" s="768"/>
      <c r="F13" s="681">
        <f aca="true" t="shared" si="1" ref="F13:F19">SUM(B13:E13)</f>
        <v>0</v>
      </c>
    </row>
    <row r="14" spans="1:6" ht="15.75" customHeight="1">
      <c r="A14" s="198" t="s">
        <v>197</v>
      </c>
      <c r="B14" s="705">
        <v>0</v>
      </c>
      <c r="C14" s="706">
        <v>0</v>
      </c>
      <c r="D14" s="1635"/>
      <c r="E14" s="964">
        <f>'[45]0912'!$E$14</f>
        <v>500</v>
      </c>
      <c r="F14" s="681">
        <f t="shared" si="1"/>
        <v>500</v>
      </c>
    </row>
    <row r="15" spans="1:6" ht="15.75" customHeight="1">
      <c r="A15" s="198" t="s">
        <v>185</v>
      </c>
      <c r="B15" s="705">
        <v>0</v>
      </c>
      <c r="C15" s="706">
        <v>0</v>
      </c>
      <c r="D15" s="1635"/>
      <c r="E15" s="964">
        <f>'[45]0912'!$E$15</f>
        <v>130</v>
      </c>
      <c r="F15" s="681">
        <f t="shared" si="1"/>
        <v>130</v>
      </c>
    </row>
    <row r="16" spans="1:6" ht="15.75" customHeight="1">
      <c r="A16" s="198" t="s">
        <v>22</v>
      </c>
      <c r="B16" s="705">
        <v>0</v>
      </c>
      <c r="C16" s="706">
        <v>0</v>
      </c>
      <c r="D16" s="1635"/>
      <c r="E16" s="964">
        <f>'[45]0912'!$E$16</f>
        <v>2200</v>
      </c>
      <c r="F16" s="681">
        <f t="shared" si="1"/>
        <v>2200</v>
      </c>
    </row>
    <row r="17" spans="1:6" ht="15.75" customHeight="1">
      <c r="A17" s="198" t="s">
        <v>98</v>
      </c>
      <c r="B17" s="705">
        <v>0</v>
      </c>
      <c r="C17" s="706">
        <v>0</v>
      </c>
      <c r="D17" s="1635"/>
      <c r="E17" s="964">
        <f>'[45]0912'!$E$17</f>
        <v>2900</v>
      </c>
      <c r="F17" s="681">
        <f t="shared" si="1"/>
        <v>2900</v>
      </c>
    </row>
    <row r="18" spans="1:6" ht="15.75" customHeight="1">
      <c r="A18" s="198" t="s">
        <v>463</v>
      </c>
      <c r="B18" s="705">
        <v>0</v>
      </c>
      <c r="C18" s="706">
        <v>0</v>
      </c>
      <c r="D18" s="1635"/>
      <c r="E18" s="964">
        <f>'[45]0912'!$E$18</f>
        <v>1500</v>
      </c>
      <c r="F18" s="681">
        <f t="shared" si="1"/>
        <v>1500</v>
      </c>
    </row>
    <row r="19" spans="1:6" ht="15.75" customHeight="1">
      <c r="A19" s="198" t="s">
        <v>247</v>
      </c>
      <c r="B19" s="705">
        <v>0</v>
      </c>
      <c r="C19" s="706">
        <v>0</v>
      </c>
      <c r="D19" s="1635"/>
      <c r="E19" s="964">
        <f>'[45]0912'!$E$19</f>
        <v>1</v>
      </c>
      <c r="F19" s="681">
        <f t="shared" si="1"/>
        <v>1</v>
      </c>
    </row>
    <row r="20" spans="1:6" ht="15.75" customHeight="1">
      <c r="A20" s="1652">
        <v>515</v>
      </c>
      <c r="B20" s="1653">
        <f>SUM(B14:B19)</f>
        <v>0</v>
      </c>
      <c r="C20" s="1654">
        <f>SUM(C14:C19)</f>
        <v>0</v>
      </c>
      <c r="D20" s="1654">
        <f>SUM(D14:D19)</f>
        <v>0</v>
      </c>
      <c r="E20" s="1655">
        <f>SUM(E13:E19)</f>
        <v>7231</v>
      </c>
      <c r="F20" s="641">
        <f>SUM(F13:F19)</f>
        <v>7231</v>
      </c>
    </row>
    <row r="21" spans="1:6" ht="0.75" customHeight="1" hidden="1">
      <c r="A21" s="741"/>
      <c r="B21" s="726"/>
      <c r="C21" s="963"/>
      <c r="D21" s="1636"/>
      <c r="E21" s="768"/>
      <c r="F21" s="681"/>
    </row>
    <row r="22" spans="1:6" ht="15.75" customHeight="1">
      <c r="A22" s="742" t="s">
        <v>23</v>
      </c>
      <c r="B22" s="705">
        <v>0</v>
      </c>
      <c r="C22" s="706">
        <v>0</v>
      </c>
      <c r="D22" s="1635"/>
      <c r="E22" s="964">
        <f>'[45]0912'!$E$22</f>
        <v>1900</v>
      </c>
      <c r="F22" s="681">
        <f aca="true" t="shared" si="2" ref="F22:F27">SUM(B22:E22)</f>
        <v>1900</v>
      </c>
    </row>
    <row r="23" spans="1:6" ht="15.75" customHeight="1">
      <c r="A23" s="742" t="s">
        <v>298</v>
      </c>
      <c r="B23" s="705">
        <f>'[45]0912'!$B$23</f>
        <v>450</v>
      </c>
      <c r="C23" s="706">
        <f>'[45]0912'!$C$23</f>
        <v>165</v>
      </c>
      <c r="D23" s="1635">
        <f>'[45]0912'!$D$23</f>
        <v>135</v>
      </c>
      <c r="E23" s="964">
        <f>'[45]0912'!$E$23</f>
        <v>1250</v>
      </c>
      <c r="F23" s="681">
        <f t="shared" si="2"/>
        <v>2000</v>
      </c>
    </row>
    <row r="24" spans="1:6" ht="15.75" customHeight="1">
      <c r="A24" s="742" t="s">
        <v>69</v>
      </c>
      <c r="B24" s="705">
        <v>0</v>
      </c>
      <c r="C24" s="706">
        <v>0</v>
      </c>
      <c r="D24" s="1635"/>
      <c r="E24" s="964">
        <f>'[45]0912'!$E$24</f>
        <v>480</v>
      </c>
      <c r="F24" s="681">
        <f t="shared" si="2"/>
        <v>480</v>
      </c>
    </row>
    <row r="25" spans="1:6" ht="15.75" customHeight="1">
      <c r="A25" s="742" t="s">
        <v>61</v>
      </c>
      <c r="B25" s="705">
        <v>0</v>
      </c>
      <c r="C25" s="706">
        <f>'[45]0912'!$C$25</f>
        <v>303</v>
      </c>
      <c r="D25" s="1635">
        <f>'[45]0912'!$D$25</f>
        <v>247</v>
      </c>
      <c r="E25" s="964">
        <f>'[45]0912'!$E$25</f>
        <v>537</v>
      </c>
      <c r="F25" s="681">
        <f t="shared" si="2"/>
        <v>1087</v>
      </c>
    </row>
    <row r="26" spans="1:6" ht="15.75" customHeight="1">
      <c r="A26" s="742" t="s">
        <v>71</v>
      </c>
      <c r="B26" s="705">
        <v>0</v>
      </c>
      <c r="C26" s="706">
        <v>0</v>
      </c>
      <c r="D26" s="1635"/>
      <c r="E26" s="964">
        <f>'[45]0912'!$E$26</f>
        <v>12600</v>
      </c>
      <c r="F26" s="681">
        <f t="shared" si="2"/>
        <v>12600</v>
      </c>
    </row>
    <row r="27" spans="1:6" ht="15" customHeight="1">
      <c r="A27" s="198" t="s">
        <v>173</v>
      </c>
      <c r="B27" s="705">
        <v>0</v>
      </c>
      <c r="C27" s="706">
        <f>'[45]0912'!$C$27</f>
        <v>523</v>
      </c>
      <c r="D27" s="1635">
        <f>'[45]0912'!$D$27</f>
        <v>427</v>
      </c>
      <c r="E27" s="964">
        <f>'[45]0912'!$E$27</f>
        <v>15486</v>
      </c>
      <c r="F27" s="681">
        <f t="shared" si="2"/>
        <v>16436</v>
      </c>
    </row>
    <row r="28" spans="1:6" ht="15.75" customHeight="1">
      <c r="A28" s="741">
        <v>516</v>
      </c>
      <c r="B28" s="726">
        <f>SUM(B22:B27)</f>
        <v>450</v>
      </c>
      <c r="C28" s="963">
        <f>SUM(C22:C27)</f>
        <v>991</v>
      </c>
      <c r="D28" s="963">
        <f>SUM(D22:D27)</f>
        <v>809</v>
      </c>
      <c r="E28" s="762">
        <f>SUM(E22:E27)</f>
        <v>32253</v>
      </c>
      <c r="F28" s="671">
        <f>SUM(F21:F27)</f>
        <v>34503</v>
      </c>
    </row>
    <row r="29" spans="1:6" ht="19.5" customHeight="1" hidden="1">
      <c r="A29" s="743"/>
      <c r="B29" s="727"/>
      <c r="C29" s="965"/>
      <c r="D29" s="1637"/>
      <c r="E29" s="769"/>
      <c r="F29" s="681"/>
    </row>
    <row r="30" spans="1:6" ht="15.75" customHeight="1">
      <c r="A30" s="198" t="s">
        <v>26</v>
      </c>
      <c r="B30" s="705">
        <v>0</v>
      </c>
      <c r="C30" s="706">
        <v>0</v>
      </c>
      <c r="D30" s="1635"/>
      <c r="E30" s="964">
        <f>'[45]0912'!$E$30</f>
        <v>3513</v>
      </c>
      <c r="F30" s="681">
        <f>SUM(B30:E30)</f>
        <v>3513</v>
      </c>
    </row>
    <row r="31" spans="1:6" ht="15" customHeight="1">
      <c r="A31" s="198" t="s">
        <v>48</v>
      </c>
      <c r="B31" s="728">
        <v>0</v>
      </c>
      <c r="C31" s="966">
        <f>'[45]0912'!$C$31</f>
        <v>495</v>
      </c>
      <c r="D31" s="1638">
        <f>'[45]0912'!$D$31</f>
        <v>405</v>
      </c>
      <c r="E31" s="967">
        <f>'[45]0912'!$E$31</f>
        <v>280</v>
      </c>
      <c r="F31" s="681">
        <f>SUM(B31:E31)</f>
        <v>1180</v>
      </c>
    </row>
    <row r="32" spans="1:6" ht="14.25" customHeight="1">
      <c r="A32" s="741">
        <v>517</v>
      </c>
      <c r="B32" s="726">
        <f>SUM(B30:B31)</f>
        <v>0</v>
      </c>
      <c r="C32" s="963">
        <f>SUM(C30:C31)</f>
        <v>495</v>
      </c>
      <c r="D32" s="963">
        <f>SUM(D30:D31)</f>
        <v>405</v>
      </c>
      <c r="E32" s="762">
        <f>SUM(E30:E31)</f>
        <v>3793</v>
      </c>
      <c r="F32" s="671">
        <f>SUM(F29:F31)</f>
        <v>4693</v>
      </c>
    </row>
    <row r="33" spans="1:6" ht="18.75" customHeight="1" hidden="1">
      <c r="A33" s="741"/>
      <c r="B33" s="727"/>
      <c r="C33" s="965"/>
      <c r="D33" s="1637"/>
      <c r="E33" s="769"/>
      <c r="F33" s="681"/>
    </row>
    <row r="34" spans="1:6" ht="0.75" customHeight="1" hidden="1">
      <c r="A34" s="635" t="s">
        <v>314</v>
      </c>
      <c r="B34" s="729">
        <v>0</v>
      </c>
      <c r="C34" s="968"/>
      <c r="D34" s="1639"/>
      <c r="E34" s="769"/>
      <c r="F34" s="681"/>
    </row>
    <row r="35" spans="1:6" ht="18" customHeight="1" hidden="1">
      <c r="A35" s="635">
        <v>519</v>
      </c>
      <c r="B35" s="727">
        <f>SUM(B29:B34)</f>
        <v>0</v>
      </c>
      <c r="C35" s="965">
        <f>C34</f>
        <v>0</v>
      </c>
      <c r="D35" s="1637"/>
      <c r="E35" s="969">
        <f>SUM(E33:E34)</f>
        <v>0</v>
      </c>
      <c r="F35" s="644">
        <f>SUM(E35)</f>
        <v>0</v>
      </c>
    </row>
    <row r="36" spans="1:6" ht="15" customHeight="1">
      <c r="A36" s="635" t="s">
        <v>314</v>
      </c>
      <c r="B36" s="727">
        <v>0</v>
      </c>
      <c r="C36" s="965">
        <v>0</v>
      </c>
      <c r="D36" s="1637"/>
      <c r="E36" s="769">
        <f>'[45]0912'!$E$37</f>
        <v>197</v>
      </c>
      <c r="F36" s="681">
        <f>SUM(B36:E36)</f>
        <v>197</v>
      </c>
    </row>
    <row r="37" spans="1:6" ht="15" customHeight="1">
      <c r="A37" s="113" t="s">
        <v>96</v>
      </c>
      <c r="B37" s="184"/>
      <c r="C37" s="1656"/>
      <c r="D37" s="1656"/>
      <c r="E37" s="47">
        <f>'[45]0912'!$E$38</f>
        <v>50</v>
      </c>
      <c r="F37" s="66">
        <f>SUM(B37:E37)</f>
        <v>50</v>
      </c>
    </row>
    <row r="38" spans="1:6" ht="15.75" customHeight="1">
      <c r="A38" s="741">
        <v>519</v>
      </c>
      <c r="B38" s="727">
        <f>SUM(B36:B37)</f>
        <v>0</v>
      </c>
      <c r="C38" s="965">
        <f>SUM(C36:C37)</f>
        <v>0</v>
      </c>
      <c r="D38" s="1637"/>
      <c r="E38" s="969">
        <f>SUM(E36:E37)</f>
        <v>247</v>
      </c>
      <c r="F38" s="675">
        <f>SUM(F35:F37)</f>
        <v>247</v>
      </c>
    </row>
    <row r="39" spans="1:6" ht="15.75" customHeight="1">
      <c r="A39" s="198" t="s">
        <v>67</v>
      </c>
      <c r="B39" s="705">
        <v>0</v>
      </c>
      <c r="C39" s="706">
        <v>0</v>
      </c>
      <c r="D39" s="1635"/>
      <c r="E39" s="964">
        <f>'[45]0912'!$E$40</f>
        <v>30</v>
      </c>
      <c r="F39" s="681">
        <f>SUM(B39:E39)</f>
        <v>30</v>
      </c>
    </row>
    <row r="40" spans="1:6" ht="15.75" customHeight="1">
      <c r="A40" s="198" t="s">
        <v>464</v>
      </c>
      <c r="B40" s="705">
        <v>0</v>
      </c>
      <c r="C40" s="706">
        <v>0</v>
      </c>
      <c r="D40" s="1635"/>
      <c r="E40" s="964">
        <f>'[45]0912'!$E$41</f>
        <v>50</v>
      </c>
      <c r="F40" s="681">
        <f>SUM(B40:E40)</f>
        <v>50</v>
      </c>
    </row>
    <row r="41" spans="1:6" ht="15.75" customHeight="1">
      <c r="A41" s="741">
        <v>536</v>
      </c>
      <c r="B41" s="726">
        <f>SUM(B39:B40)</f>
        <v>0</v>
      </c>
      <c r="C41" s="963">
        <f>SUM(C39:C40)</f>
        <v>0</v>
      </c>
      <c r="D41" s="963">
        <f>SUM(D39:D40)</f>
        <v>0</v>
      </c>
      <c r="E41" s="970">
        <f>SUM(E39:E40)</f>
        <v>80</v>
      </c>
      <c r="F41" s="675">
        <f>SUM(E41)</f>
        <v>80</v>
      </c>
    </row>
    <row r="42" spans="1:6" ht="15.75" customHeight="1">
      <c r="A42" s="198" t="s">
        <v>218</v>
      </c>
      <c r="B42" s="705">
        <v>0</v>
      </c>
      <c r="C42" s="706">
        <v>0</v>
      </c>
      <c r="D42" s="1635"/>
      <c r="E42" s="964">
        <f>'[45]0912'!$E$43</f>
        <v>100</v>
      </c>
      <c r="F42" s="681">
        <f>SUM(B42:E42)</f>
        <v>100</v>
      </c>
    </row>
    <row r="43" spans="1:6" ht="15.75" customHeight="1">
      <c r="A43" s="198" t="s">
        <v>189</v>
      </c>
      <c r="B43" s="705">
        <v>0</v>
      </c>
      <c r="C43" s="706">
        <v>0</v>
      </c>
      <c r="D43" s="1635"/>
      <c r="E43" s="964">
        <f>'[45]0912'!$E$44</f>
        <v>920</v>
      </c>
      <c r="F43" s="681">
        <f>SUM(B43:E43)</f>
        <v>920</v>
      </c>
    </row>
    <row r="44" spans="1:6" ht="19.5" customHeight="1">
      <c r="A44" s="198" t="s">
        <v>99</v>
      </c>
      <c r="B44" s="705">
        <v>0</v>
      </c>
      <c r="C44" s="706">
        <v>0</v>
      </c>
      <c r="D44" s="1635"/>
      <c r="E44" s="964">
        <f>'[45]0912'!$E$45</f>
        <v>1000</v>
      </c>
      <c r="F44" s="681">
        <f>SUM(B44:E44)</f>
        <v>1000</v>
      </c>
    </row>
    <row r="45" spans="1:6" ht="16.5" customHeight="1">
      <c r="A45" s="956" t="s">
        <v>465</v>
      </c>
      <c r="B45" s="728">
        <v>0</v>
      </c>
      <c r="C45" s="966">
        <v>0</v>
      </c>
      <c r="D45" s="1638"/>
      <c r="E45" s="967">
        <f>'[45]0912'!$D$46</f>
        <v>0</v>
      </c>
      <c r="F45" s="637">
        <f>SUM(B45:E45)</f>
        <v>0</v>
      </c>
    </row>
    <row r="46" spans="1:6" ht="19.5" customHeight="1" thickBot="1">
      <c r="A46" s="1657">
        <v>612</v>
      </c>
      <c r="B46" s="730">
        <f>SUM(B42:B45)</f>
        <v>0</v>
      </c>
      <c r="C46" s="971">
        <f>SUM(C42:C45)</f>
        <v>0</v>
      </c>
      <c r="D46" s="971">
        <f>SUM(D42:D45)</f>
        <v>0</v>
      </c>
      <c r="E46" s="972">
        <f>SUM(E42:E45)</f>
        <v>2020</v>
      </c>
      <c r="F46" s="730">
        <f>SUM(F42:F45)</f>
        <v>2020</v>
      </c>
    </row>
    <row r="47" spans="1:6" ht="27" customHeight="1" thickTop="1">
      <c r="A47" s="776" t="s">
        <v>20</v>
      </c>
      <c r="B47" s="957">
        <f>B4+B12+B20+B28+B32+B35+B41+B46</f>
        <v>450</v>
      </c>
      <c r="C47" s="973">
        <f>C4+C12+C20+C28+C32+C38+C41+C46</f>
        <v>1651</v>
      </c>
      <c r="D47" s="973">
        <f>D4+D12+D20+D28+D32+D38+D41+D46</f>
        <v>1349</v>
      </c>
      <c r="E47" s="974">
        <f>SUM(E4,E12,E20,E28,E32,E38,E41,E46)</f>
        <v>49188</v>
      </c>
      <c r="F47" s="1658">
        <f>SUM(F4,F12,F20,F28,F32,F38,F41,F46)</f>
        <v>52638</v>
      </c>
    </row>
    <row r="48" spans="1:6" ht="12.75">
      <c r="A48" s="731"/>
      <c r="B48" s="731"/>
      <c r="C48" s="731"/>
      <c r="D48" s="731"/>
      <c r="E48" s="305"/>
      <c r="F48" s="310"/>
    </row>
    <row r="49" spans="1:6" ht="12.75">
      <c r="A49" s="731"/>
      <c r="B49" s="731"/>
      <c r="C49" s="731"/>
      <c r="D49" s="731"/>
      <c r="E49" s="305"/>
      <c r="F49" s="310"/>
    </row>
    <row r="50" spans="1:6" ht="12.75">
      <c r="A50" s="731"/>
      <c r="B50" s="731"/>
      <c r="C50" s="731"/>
      <c r="D50" s="731"/>
      <c r="E50" s="305"/>
      <c r="F50" s="310"/>
    </row>
    <row r="51" spans="1:6" ht="12.75">
      <c r="A51" s="731"/>
      <c r="B51" s="731"/>
      <c r="C51" s="731"/>
      <c r="D51" s="731"/>
      <c r="E51" s="305"/>
      <c r="F51" s="310"/>
    </row>
    <row r="52" spans="1:6" ht="12.75">
      <c r="A52" s="731"/>
      <c r="B52" s="731"/>
      <c r="C52" s="731"/>
      <c r="D52" s="731"/>
      <c r="E52" s="305"/>
      <c r="F52" s="310"/>
    </row>
    <row r="53" spans="1:6" ht="12.75">
      <c r="A53" s="732"/>
      <c r="B53" s="732"/>
      <c r="C53" s="732"/>
      <c r="D53" s="732"/>
      <c r="E53" s="305"/>
      <c r="F53" s="310"/>
    </row>
    <row r="54" spans="1:6" ht="12.75">
      <c r="A54" s="731"/>
      <c r="B54" s="731"/>
      <c r="C54" s="731"/>
      <c r="D54" s="731"/>
      <c r="E54" s="305"/>
      <c r="F54" s="310"/>
    </row>
    <row r="55" spans="1:6" ht="18">
      <c r="A55" s="733"/>
      <c r="B55" s="733"/>
      <c r="C55" s="733"/>
      <c r="D55" s="733"/>
      <c r="E55" s="734"/>
      <c r="F55" s="310"/>
    </row>
    <row r="56" spans="1:6" ht="12.75">
      <c r="A56" s="731"/>
      <c r="B56" s="731"/>
      <c r="C56" s="731"/>
      <c r="D56" s="731"/>
      <c r="E56" s="735"/>
      <c r="F56" s="310"/>
    </row>
    <row r="57" spans="1:6" ht="18">
      <c r="A57" s="733"/>
      <c r="B57" s="733"/>
      <c r="C57" s="733"/>
      <c r="D57" s="733"/>
      <c r="E57" s="734"/>
      <c r="F57" s="310"/>
    </row>
    <row r="58" spans="1:6" ht="12.75">
      <c r="A58" s="310"/>
      <c r="B58" s="310"/>
      <c r="C58" s="310"/>
      <c r="D58" s="310"/>
      <c r="E58" s="310"/>
      <c r="F58" s="310"/>
    </row>
  </sheetData>
  <sheetProtection/>
  <mergeCells count="1">
    <mergeCell ref="A1:E1"/>
  </mergeCells>
  <printOptions horizontalCentered="1"/>
  <pageMargins left="0.17" right="0.17" top="0.4330708661417323" bottom="0.4724409448818898" header="0.2362204724409449" footer="0.2362204724409449"/>
  <pageSetup horizontalDpi="600" verticalDpi="600" orientation="portrait" paperSize="9" scale="103" r:id="rId1"/>
  <headerFooter alignWithMargins="0">
    <oddFooter>&amp;L&amp;"Times New Roman CE,Obyčejné"&amp;9Rozpočet na rok 2014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G23"/>
  <sheetViews>
    <sheetView view="pageBreakPreview" zoomScaleSheetLayoutView="100" workbookViewId="0" topLeftCell="A1">
      <selection activeCell="C2" sqref="C2"/>
    </sheetView>
  </sheetViews>
  <sheetFormatPr defaultColWidth="9.00390625" defaultRowHeight="12.75"/>
  <cols>
    <col min="1" max="1" width="38.875" style="719" customWidth="1"/>
    <col min="2" max="5" width="14.625" style="719" customWidth="1"/>
    <col min="6" max="6" width="9.25390625" style="719" bestFit="1" customWidth="1"/>
    <col min="7" max="16384" width="9.125" style="719" customWidth="1"/>
  </cols>
  <sheetData>
    <row r="1" spans="1:5" ht="40.5" customHeight="1">
      <c r="A1" s="1880" t="s">
        <v>612</v>
      </c>
      <c r="B1" s="1880"/>
      <c r="C1" s="1880"/>
      <c r="D1" s="1641"/>
      <c r="E1" s="276" t="s">
        <v>242</v>
      </c>
    </row>
    <row r="2" spans="1:5" ht="65.25" customHeight="1">
      <c r="A2" s="736" t="s">
        <v>466</v>
      </c>
      <c r="B2" s="252" t="s">
        <v>745</v>
      </c>
      <c r="C2" s="1644" t="s">
        <v>744</v>
      </c>
      <c r="D2" s="60" t="s">
        <v>106</v>
      </c>
      <c r="E2" s="43" t="s">
        <v>95</v>
      </c>
    </row>
    <row r="3" spans="1:5" ht="18.75" customHeight="1">
      <c r="A3" s="738" t="s">
        <v>467</v>
      </c>
      <c r="B3" s="694" t="s">
        <v>468</v>
      </c>
      <c r="C3" s="964">
        <f>'[46]0924'!$C$3</f>
        <v>0</v>
      </c>
      <c r="D3" s="1642">
        <f>'[46]0924'!$D$3</f>
        <v>1000</v>
      </c>
      <c r="E3" s="739">
        <f>SUM(C3:D3)</f>
        <v>1000</v>
      </c>
    </row>
    <row r="4" spans="1:5" ht="18" customHeight="1">
      <c r="A4" s="740" t="s">
        <v>296</v>
      </c>
      <c r="B4" s="694">
        <f>'[46]0924'!$B$4</f>
        <v>0</v>
      </c>
      <c r="C4" s="975">
        <f>'[46]0924'!$C$4</f>
        <v>0</v>
      </c>
      <c r="D4" s="1642">
        <f>'[46]0924'!$D$4</f>
        <v>4000</v>
      </c>
      <c r="E4" s="739">
        <f>SUM(B4:D4)</f>
        <v>4000</v>
      </c>
    </row>
    <row r="5" spans="1:5" ht="17.25" customHeight="1">
      <c r="A5" s="741">
        <v>513</v>
      </c>
      <c r="B5" s="675">
        <f>SUM(B3:B4)</f>
        <v>0</v>
      </c>
      <c r="C5" s="762">
        <f>SUM(C3:C4)</f>
        <v>0</v>
      </c>
      <c r="D5" s="762">
        <f>SUM(D3:D4)</f>
        <v>5000</v>
      </c>
      <c r="E5" s="675">
        <f>SUM(B5:D5)</f>
        <v>5000</v>
      </c>
    </row>
    <row r="6" spans="1:5" ht="18" customHeight="1" hidden="1">
      <c r="A6" s="741"/>
      <c r="B6" s="726"/>
      <c r="C6" s="768"/>
      <c r="D6" s="1643"/>
      <c r="E6" s="681"/>
    </row>
    <row r="7" spans="1:5" ht="18" customHeight="1">
      <c r="A7" s="742" t="s">
        <v>298</v>
      </c>
      <c r="B7" s="694">
        <v>0</v>
      </c>
      <c r="C7" s="964">
        <f>'[46]0924'!$C$7</f>
        <v>0</v>
      </c>
      <c r="D7" s="1063">
        <f>'[46]0924'!$D$7</f>
        <v>800</v>
      </c>
      <c r="E7" s="681">
        <f aca="true" t="shared" si="0" ref="E7:E12">SUM(B7:D7)</f>
        <v>800</v>
      </c>
    </row>
    <row r="8" spans="1:5" ht="18" customHeight="1">
      <c r="A8" s="742" t="s">
        <v>61</v>
      </c>
      <c r="B8" s="694">
        <f>'[46]0924'!$B$8</f>
        <v>1100</v>
      </c>
      <c r="C8" s="964">
        <f>'[46]0924'!$C$8</f>
        <v>900</v>
      </c>
      <c r="D8" s="1063">
        <f>'[46]0924'!$D$8</f>
        <v>6050</v>
      </c>
      <c r="E8" s="681">
        <f t="shared" si="0"/>
        <v>8050</v>
      </c>
    </row>
    <row r="9" spans="1:5" ht="18" customHeight="1">
      <c r="A9" s="742" t="s">
        <v>71</v>
      </c>
      <c r="B9" s="694">
        <v>0</v>
      </c>
      <c r="C9" s="964">
        <v>0</v>
      </c>
      <c r="D9" s="1063">
        <f>'[46]0924'!$D$9</f>
        <v>0</v>
      </c>
      <c r="E9" s="681">
        <f t="shared" si="0"/>
        <v>0</v>
      </c>
    </row>
    <row r="10" spans="1:5" ht="18" customHeight="1">
      <c r="A10" s="198" t="s">
        <v>15</v>
      </c>
      <c r="B10" s="694">
        <v>0</v>
      </c>
      <c r="C10" s="964">
        <f>'[46]0924'!$C$10</f>
        <v>0</v>
      </c>
      <c r="D10" s="1063">
        <f>'[46]0924'!$D$10</f>
        <v>3845</v>
      </c>
      <c r="E10" s="681">
        <f t="shared" si="0"/>
        <v>3845</v>
      </c>
    </row>
    <row r="11" spans="1:5" ht="18" customHeight="1">
      <c r="A11" s="198" t="s">
        <v>173</v>
      </c>
      <c r="B11" s="694">
        <f>'[46]0924'!$B$11</f>
        <v>0</v>
      </c>
      <c r="C11" s="964">
        <f>'[46]0924'!$C$11</f>
        <v>0</v>
      </c>
      <c r="D11" s="1063">
        <f>'[46]0924'!$D$11</f>
        <v>15353</v>
      </c>
      <c r="E11" s="681">
        <f t="shared" si="0"/>
        <v>15353</v>
      </c>
    </row>
    <row r="12" spans="1:5" ht="17.25" customHeight="1">
      <c r="A12" s="743">
        <v>516</v>
      </c>
      <c r="B12" s="727">
        <f>SUM(B6:B11)</f>
        <v>1100</v>
      </c>
      <c r="C12" s="762">
        <f>SUM(C7:C11)</f>
        <v>900</v>
      </c>
      <c r="D12" s="762">
        <f>SUM(D7:D11)</f>
        <v>26048</v>
      </c>
      <c r="E12" s="675">
        <f t="shared" si="0"/>
        <v>28048</v>
      </c>
    </row>
    <row r="13" spans="1:5" ht="18" customHeight="1" hidden="1">
      <c r="A13" s="743"/>
      <c r="B13" s="727"/>
      <c r="C13" s="768"/>
      <c r="D13" s="1643"/>
      <c r="E13" s="681"/>
    </row>
    <row r="14" spans="1:5" ht="18" customHeight="1">
      <c r="A14" s="198" t="s">
        <v>18</v>
      </c>
      <c r="B14" s="694">
        <v>0</v>
      </c>
      <c r="C14" s="964">
        <f>'[46]0924'!$C$14</f>
        <v>0</v>
      </c>
      <c r="D14" s="1063">
        <f>'[46]0924'!$D$14</f>
        <v>300</v>
      </c>
      <c r="E14" s="681">
        <f>SUM(B14:D14)</f>
        <v>300</v>
      </c>
    </row>
    <row r="15" spans="1:5" ht="18" customHeight="1">
      <c r="A15" s="741">
        <v>517</v>
      </c>
      <c r="B15" s="675">
        <f>SUM(B13:B14)</f>
        <v>0</v>
      </c>
      <c r="C15" s="762">
        <f>SUM(C14:C14)</f>
        <v>0</v>
      </c>
      <c r="D15" s="762">
        <f>SUM(D14:D14)</f>
        <v>300</v>
      </c>
      <c r="E15" s="675">
        <f>SUM(B15:D15)</f>
        <v>300</v>
      </c>
    </row>
    <row r="16" spans="1:5" ht="17.25" customHeight="1" hidden="1">
      <c r="A16" s="741"/>
      <c r="B16" s="726"/>
      <c r="C16" s="768"/>
      <c r="D16" s="1643"/>
      <c r="E16" s="681"/>
    </row>
    <row r="17" spans="1:5" ht="18" customHeight="1" hidden="1">
      <c r="A17" s="198" t="s">
        <v>469</v>
      </c>
      <c r="B17" s="705"/>
      <c r="C17" s="964">
        <v>0</v>
      </c>
      <c r="D17" s="1063"/>
      <c r="E17" s="681">
        <v>0</v>
      </c>
    </row>
    <row r="18" spans="1:7" ht="18.75" customHeight="1" hidden="1">
      <c r="A18" s="741">
        <v>522</v>
      </c>
      <c r="B18" s="726"/>
      <c r="C18" s="762">
        <f>C17</f>
        <v>0</v>
      </c>
      <c r="D18" s="672"/>
      <c r="E18" s="675">
        <f>SUM(E17)</f>
        <v>0</v>
      </c>
      <c r="G18" s="744"/>
    </row>
    <row r="19" spans="1:5" ht="17.25" customHeight="1">
      <c r="A19" s="198" t="s">
        <v>68</v>
      </c>
      <c r="B19" s="694">
        <v>0</v>
      </c>
      <c r="C19" s="964">
        <f>'[46]0924'!$C$20</f>
        <v>0</v>
      </c>
      <c r="D19" s="1063">
        <f>'[46]0924'!$D$20</f>
        <v>1000</v>
      </c>
      <c r="E19" s="681">
        <f>SUM(B19:D19)</f>
        <v>1000</v>
      </c>
    </row>
    <row r="20" spans="1:6" ht="18" customHeight="1">
      <c r="A20" s="198" t="s">
        <v>189</v>
      </c>
      <c r="B20" s="694">
        <v>0</v>
      </c>
      <c r="C20" s="964">
        <f>'[46]0924'!$C$21</f>
        <v>0</v>
      </c>
      <c r="D20" s="1063">
        <f>'[46]0924'!$D$21</f>
        <v>3900</v>
      </c>
      <c r="E20" s="681">
        <f>SUM(B20:D20)</f>
        <v>3900</v>
      </c>
      <c r="F20" s="724"/>
    </row>
    <row r="21" spans="1:6" ht="18" customHeight="1" thickBot="1">
      <c r="A21" s="745">
        <v>611</v>
      </c>
      <c r="B21" s="618">
        <f>SUM(B16:B20)</f>
        <v>0</v>
      </c>
      <c r="C21" s="976">
        <f>SUM(C17:C20)</f>
        <v>0</v>
      </c>
      <c r="D21" s="976">
        <f>SUM(D17:D20)</f>
        <v>4900</v>
      </c>
      <c r="E21" s="675">
        <f>SUM(E19:E20)</f>
        <v>4900</v>
      </c>
      <c r="F21" s="724"/>
    </row>
    <row r="22" spans="1:5" ht="32.25" customHeight="1" thickTop="1">
      <c r="A22" s="746" t="s">
        <v>20</v>
      </c>
      <c r="B22" s="1104">
        <f>B5+B12+B15+B21</f>
        <v>1100</v>
      </c>
      <c r="C22" s="778">
        <f>SUM(,C5,C12,C15,C18,C21)</f>
        <v>900</v>
      </c>
      <c r="D22" s="778">
        <f>SUM(,D5,D12,D15,D18,D21)</f>
        <v>36248</v>
      </c>
      <c r="E22" s="620">
        <f>E5+E12+E15+E21</f>
        <v>38248</v>
      </c>
    </row>
    <row r="23" ht="12.75">
      <c r="E23" s="286"/>
    </row>
  </sheetData>
  <sheetProtection/>
  <mergeCells count="1">
    <mergeCell ref="A1:C1"/>
  </mergeCells>
  <printOptions horizontalCentered="1"/>
  <pageMargins left="0.2755905511811024" right="0.2755905511811024" top="0.984251968503937" bottom="0.984251968503937" header="0.5118110236220472" footer="0.5118110236220472"/>
  <pageSetup horizontalDpi="600" verticalDpi="600" orientation="portrait" paperSize="9" r:id="rId1"/>
  <headerFooter alignWithMargins="0">
    <oddFooter>&amp;L&amp;"Times New Roman CE,Obyčejné"&amp;9Rozpočet na rok 2014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L45"/>
  <sheetViews>
    <sheetView view="pageBreakPreview" zoomScaleSheetLayoutView="100" workbookViewId="0" topLeftCell="A1">
      <selection activeCell="A24" sqref="A24"/>
    </sheetView>
  </sheetViews>
  <sheetFormatPr defaultColWidth="9.00390625" defaultRowHeight="12.75"/>
  <cols>
    <col min="1" max="1" width="45.875" style="747" customWidth="1"/>
    <col min="2" max="6" width="13.625" style="747" customWidth="1"/>
    <col min="7" max="16384" width="9.125" style="747" customWidth="1"/>
  </cols>
  <sheetData>
    <row r="1" spans="1:6" ht="34.5" customHeight="1">
      <c r="A1" s="1880" t="s">
        <v>612</v>
      </c>
      <c r="B1" s="1881"/>
      <c r="C1" s="1881"/>
      <c r="D1" s="1881"/>
      <c r="E1" s="1881"/>
      <c r="F1" s="276" t="s">
        <v>517</v>
      </c>
    </row>
    <row r="2" spans="1:6" ht="54" customHeight="1">
      <c r="A2" s="1662" t="s">
        <v>470</v>
      </c>
      <c r="B2" s="1659" t="s">
        <v>144</v>
      </c>
      <c r="C2" s="1660" t="s">
        <v>605</v>
      </c>
      <c r="D2" s="1660" t="s">
        <v>606</v>
      </c>
      <c r="E2" s="1659" t="s">
        <v>145</v>
      </c>
      <c r="F2" s="1661" t="s">
        <v>95</v>
      </c>
    </row>
    <row r="3" spans="1:6" ht="12.75" hidden="1">
      <c r="A3" s="749"/>
      <c r="B3" s="750"/>
      <c r="C3" s="1337"/>
      <c r="D3" s="751"/>
      <c r="E3" s="750"/>
      <c r="F3" s="748"/>
    </row>
    <row r="4" spans="1:6" ht="16.5" customHeight="1">
      <c r="A4" s="838" t="s">
        <v>64</v>
      </c>
      <c r="B4" s="1090"/>
      <c r="C4" s="1090"/>
      <c r="D4" s="1090"/>
      <c r="E4" s="1090">
        <f>'[54] 0926'!$F$4</f>
        <v>103197</v>
      </c>
      <c r="F4" s="1091">
        <f>SUM(B4:E4)</f>
        <v>103197</v>
      </c>
    </row>
    <row r="5" spans="1:11" ht="18" customHeight="1">
      <c r="A5" s="838" t="s">
        <v>101</v>
      </c>
      <c r="B5" s="1090">
        <f>'[15] 0926'!$B$5</f>
        <v>500</v>
      </c>
      <c r="C5" s="1090">
        <f>'[15] 0926'!$C$5</f>
        <v>33</v>
      </c>
      <c r="D5" s="1090">
        <f>'[15] 0926'!$D$5</f>
        <v>40</v>
      </c>
      <c r="E5" s="1090"/>
      <c r="F5" s="1091">
        <f>SUM(B5:E5)</f>
        <v>573</v>
      </c>
      <c r="J5" s="752"/>
      <c r="K5" s="752"/>
    </row>
    <row r="6" spans="1:11" ht="18" customHeight="1">
      <c r="A6" s="838"/>
      <c r="B6" s="1090"/>
      <c r="C6" s="1090"/>
      <c r="D6" s="1090"/>
      <c r="E6" s="1090"/>
      <c r="F6" s="1091"/>
      <c r="G6" s="747">
        <v>12500</v>
      </c>
      <c r="J6" s="752"/>
      <c r="K6" s="752"/>
    </row>
    <row r="7" spans="1:7" ht="18" customHeight="1">
      <c r="A7" s="1092">
        <v>501</v>
      </c>
      <c r="B7" s="1093">
        <f>SUM(B3:B6)</f>
        <v>500</v>
      </c>
      <c r="C7" s="1093">
        <f>SUM(C3:C6)</f>
        <v>33</v>
      </c>
      <c r="D7" s="1093">
        <f>SUM(D3:D6)</f>
        <v>40</v>
      </c>
      <c r="E7" s="1093">
        <f>SUM(E3:E6)</f>
        <v>103197</v>
      </c>
      <c r="F7" s="1093">
        <f>SUM(F4:F6)</f>
        <v>103770</v>
      </c>
      <c r="G7" s="753">
        <f>F7+G6</f>
        <v>116270</v>
      </c>
    </row>
    <row r="8" spans="1:6" ht="18" customHeight="1">
      <c r="A8" s="838"/>
      <c r="B8" s="1090"/>
      <c r="C8" s="1090"/>
      <c r="D8" s="1090"/>
      <c r="E8" s="1090"/>
      <c r="F8" s="1093"/>
    </row>
    <row r="9" spans="1:6" ht="18" customHeight="1">
      <c r="A9" s="838" t="s">
        <v>264</v>
      </c>
      <c r="B9" s="1090"/>
      <c r="C9" s="1090">
        <f>'[15] 0926'!$C$9</f>
        <v>1710</v>
      </c>
      <c r="D9" s="1090">
        <f>'[15] 0926'!$D$9</f>
        <v>2052</v>
      </c>
      <c r="E9" s="1090">
        <f>'[54] 0926'!$F$9</f>
        <v>7214</v>
      </c>
      <c r="F9" s="1091">
        <f aca="true" t="shared" si="0" ref="F9:F14">SUM(B9:E9)</f>
        <v>10976</v>
      </c>
    </row>
    <row r="10" spans="1:6" ht="18" customHeight="1">
      <c r="A10" s="838" t="s">
        <v>103</v>
      </c>
      <c r="B10" s="1090">
        <f>'[12] 0926'!$B$10</f>
        <v>7500</v>
      </c>
      <c r="C10" s="1090"/>
      <c r="D10" s="1090"/>
      <c r="E10" s="1090"/>
      <c r="F10" s="1091">
        <f t="shared" si="0"/>
        <v>7500</v>
      </c>
    </row>
    <row r="11" spans="1:6" ht="18" customHeight="1">
      <c r="A11" s="838" t="s">
        <v>65</v>
      </c>
      <c r="B11" s="1090"/>
      <c r="C11" s="1090"/>
      <c r="D11" s="1090"/>
      <c r="E11" s="1090">
        <f>'[15] 0926'!$F$11</f>
        <v>1100</v>
      </c>
      <c r="F11" s="1091">
        <f>SUM(B11:E11)</f>
        <v>1100</v>
      </c>
    </row>
    <row r="12" spans="1:6" ht="18" customHeight="1">
      <c r="A12" s="838" t="s">
        <v>156</v>
      </c>
      <c r="B12" s="1090">
        <f>'[15] 0926'!$B$12</f>
        <v>1500</v>
      </c>
      <c r="C12" s="1090"/>
      <c r="D12" s="1090"/>
      <c r="E12" s="1090"/>
      <c r="F12" s="1091">
        <f t="shared" si="0"/>
        <v>1500</v>
      </c>
    </row>
    <row r="13" spans="1:6" ht="18" customHeight="1">
      <c r="A13" s="838" t="s">
        <v>265</v>
      </c>
      <c r="B13" s="1090"/>
      <c r="C13" s="1090"/>
      <c r="D13" s="1090"/>
      <c r="E13" s="1090"/>
      <c r="F13" s="1091">
        <f t="shared" si="0"/>
        <v>0</v>
      </c>
    </row>
    <row r="14" spans="1:6" ht="18" customHeight="1">
      <c r="A14" s="838" t="s">
        <v>178</v>
      </c>
      <c r="B14" s="1090">
        <f>'[15] 0926'!$B$14</f>
        <v>2500</v>
      </c>
      <c r="C14" s="1090"/>
      <c r="D14" s="1090"/>
      <c r="E14" s="1090"/>
      <c r="F14" s="1091">
        <f t="shared" si="0"/>
        <v>2500</v>
      </c>
    </row>
    <row r="15" spans="1:6" ht="18" customHeight="1">
      <c r="A15" s="1092">
        <v>502</v>
      </c>
      <c r="B15" s="1093">
        <f>SUM(B9:B14)</f>
        <v>11500</v>
      </c>
      <c r="C15" s="1093">
        <f>SUM(C9:C14)</f>
        <v>1710</v>
      </c>
      <c r="D15" s="1093">
        <f>SUM(D9:D14)</f>
        <v>2052</v>
      </c>
      <c r="E15" s="1093">
        <f>SUM(E9:E14)</f>
        <v>8314</v>
      </c>
      <c r="F15" s="1093">
        <f>SUM(F9:F14)</f>
        <v>23576</v>
      </c>
    </row>
    <row r="16" spans="1:6" ht="18" customHeight="1" hidden="1">
      <c r="A16" s="1092"/>
      <c r="B16" s="1093"/>
      <c r="C16" s="1093"/>
      <c r="D16" s="1093"/>
      <c r="E16" s="1093"/>
      <c r="F16" s="1093"/>
    </row>
    <row r="17" spans="1:6" ht="18" customHeight="1">
      <c r="A17" s="838" t="s">
        <v>66</v>
      </c>
      <c r="B17" s="1090">
        <f>'[15] 0926'!$B$17</f>
        <v>1905</v>
      </c>
      <c r="C17" s="1090">
        <f>'[15] 0926'!$C$17</f>
        <v>30</v>
      </c>
      <c r="D17" s="1090">
        <f>'[15] 0926'!$D$17</f>
        <v>36</v>
      </c>
      <c r="E17" s="1090">
        <f>'[54] 0926'!$F$17</f>
        <v>28178</v>
      </c>
      <c r="F17" s="1091">
        <f aca="true" t="shared" si="1" ref="F17:F22">SUM(B17:E17)</f>
        <v>30149</v>
      </c>
    </row>
    <row r="18" spans="1:8" ht="16.5" customHeight="1" hidden="1">
      <c r="A18" s="838"/>
      <c r="B18" s="1090"/>
      <c r="C18" s="1090"/>
      <c r="D18" s="1090"/>
      <c r="E18" s="1090"/>
      <c r="F18" s="1091"/>
      <c r="H18" s="753"/>
    </row>
    <row r="19" spans="1:8" ht="18.75" customHeight="1">
      <c r="A19" s="838" t="s">
        <v>60</v>
      </c>
      <c r="B19" s="1090">
        <f>'[15] 0926'!$B$19</f>
        <v>900</v>
      </c>
      <c r="C19" s="1090">
        <f>'[15] 0926'!$C$19</f>
        <v>11</v>
      </c>
      <c r="D19" s="1090">
        <f>'[15] 0926'!$D$19</f>
        <v>14</v>
      </c>
      <c r="E19" s="1090">
        <f>'[54] 0926'!$F$19</f>
        <v>10145</v>
      </c>
      <c r="F19" s="1091">
        <f t="shared" si="1"/>
        <v>11070</v>
      </c>
      <c r="H19" s="753"/>
    </row>
    <row r="20" spans="1:6" ht="15.75" customHeight="1" hidden="1">
      <c r="A20" s="838"/>
      <c r="B20" s="1090"/>
      <c r="C20" s="1090"/>
      <c r="D20" s="1090"/>
      <c r="E20" s="1090"/>
      <c r="F20" s="1091"/>
    </row>
    <row r="21" spans="1:6" ht="18" customHeight="1">
      <c r="A21" s="838" t="s">
        <v>266</v>
      </c>
      <c r="B21" s="1090"/>
      <c r="C21" s="1090"/>
      <c r="D21" s="1090"/>
      <c r="E21" s="1090">
        <f>'[15] 0926'!$F$21</f>
        <v>990</v>
      </c>
      <c r="F21" s="1091">
        <f t="shared" si="1"/>
        <v>990</v>
      </c>
    </row>
    <row r="22" spans="1:9" ht="18" customHeight="1">
      <c r="A22" s="838" t="s">
        <v>267</v>
      </c>
      <c r="B22" s="1090">
        <f>'[12] 0926'!$B$22</f>
        <v>170</v>
      </c>
      <c r="C22" s="1090">
        <f>'[15] 0926'!$C$22</f>
        <v>12</v>
      </c>
      <c r="D22" s="1090">
        <f>'[15] 0926'!$D$22</f>
        <v>15</v>
      </c>
      <c r="E22" s="1090"/>
      <c r="F22" s="1091">
        <f t="shared" si="1"/>
        <v>197</v>
      </c>
      <c r="I22" s="753"/>
    </row>
    <row r="23" spans="1:7" ht="18" customHeight="1">
      <c r="A23" s="1092">
        <v>503</v>
      </c>
      <c r="B23" s="1093">
        <f>SUM(B17:B22)</f>
        <v>2975</v>
      </c>
      <c r="C23" s="1093">
        <f>SUM(C17:C22)</f>
        <v>53</v>
      </c>
      <c r="D23" s="1093">
        <f>SUM(D17:D22)</f>
        <v>65</v>
      </c>
      <c r="E23" s="1093">
        <f>SUM(E17:E22)</f>
        <v>39313</v>
      </c>
      <c r="F23" s="1093">
        <f>SUM(F17:F22)</f>
        <v>42406</v>
      </c>
      <c r="G23" s="753">
        <f>F23+'[51] 0926'!$G$18+'[51] 0926'!$G$20</f>
        <v>46656</v>
      </c>
    </row>
    <row r="24" spans="1:6" ht="18" customHeight="1">
      <c r="A24" s="838" t="s">
        <v>181</v>
      </c>
      <c r="B24" s="1091">
        <f>'[15] 0926'!$B$24</f>
        <v>1</v>
      </c>
      <c r="C24" s="1091"/>
      <c r="D24" s="1091"/>
      <c r="E24" s="1091">
        <f>'[15] 0926'!$F$24</f>
        <v>1</v>
      </c>
      <c r="F24" s="1091">
        <f>SUM(B24:E24)</f>
        <v>2</v>
      </c>
    </row>
    <row r="25" spans="1:6" ht="18" customHeight="1">
      <c r="A25" s="1092">
        <v>513</v>
      </c>
      <c r="B25" s="1093">
        <f>SUM(B24)</f>
        <v>1</v>
      </c>
      <c r="C25" s="1093"/>
      <c r="D25" s="1093">
        <f>SUM(D24)</f>
        <v>0</v>
      </c>
      <c r="E25" s="1093">
        <f>SUM(E24)</f>
        <v>1</v>
      </c>
      <c r="F25" s="1093">
        <f>SUM(F24:F24)</f>
        <v>2</v>
      </c>
    </row>
    <row r="26" spans="1:6" ht="18" customHeight="1">
      <c r="A26" s="838" t="s">
        <v>23</v>
      </c>
      <c r="B26" s="1090"/>
      <c r="C26" s="1090">
        <f>'[15] 0926'!$C$26</f>
        <v>1</v>
      </c>
      <c r="D26" s="1090">
        <f>'[15] 0926'!$D$26</f>
        <v>1.5</v>
      </c>
      <c r="E26" s="1090">
        <f>'[15] 0926'!$F$26</f>
        <v>50</v>
      </c>
      <c r="F26" s="1091">
        <f>SUM(B26:E26)</f>
        <v>52.5</v>
      </c>
    </row>
    <row r="27" spans="1:6" ht="18" customHeight="1">
      <c r="A27" s="838" t="s">
        <v>238</v>
      </c>
      <c r="B27" s="1090">
        <f>'[15] 0926'!$B$27</f>
        <v>1000</v>
      </c>
      <c r="C27" s="1090"/>
      <c r="D27" s="1090"/>
      <c r="E27" s="1090">
        <f>'[54] 0926'!$F$27</f>
        <v>420</v>
      </c>
      <c r="F27" s="1091">
        <f>SUM(B27:E27)</f>
        <v>1420</v>
      </c>
    </row>
    <row r="28" spans="1:6" ht="18" customHeight="1">
      <c r="A28" s="838" t="s">
        <v>69</v>
      </c>
      <c r="B28" s="1090"/>
      <c r="C28" s="1090"/>
      <c r="D28" s="1090">
        <f>'[15] 0926'!$E$28</f>
        <v>0</v>
      </c>
      <c r="E28" s="1090">
        <f>'[15] 0926'!$F$28</f>
        <v>50</v>
      </c>
      <c r="F28" s="1091">
        <f>SUM(B28:E28)</f>
        <v>50</v>
      </c>
    </row>
    <row r="29" spans="1:6" ht="18" customHeight="1">
      <c r="A29" s="838" t="s">
        <v>268</v>
      </c>
      <c r="B29" s="1090">
        <f>'[15] 0926'!$B$29</f>
        <v>300</v>
      </c>
      <c r="C29" s="1090"/>
      <c r="D29" s="1090"/>
      <c r="E29" s="1090">
        <f>'[54] 0926'!$F$29</f>
        <v>2100</v>
      </c>
      <c r="F29" s="1091">
        <f>SUM(B29:E29)</f>
        <v>2400</v>
      </c>
    </row>
    <row r="30" spans="1:6" ht="18" customHeight="1">
      <c r="A30" s="1092">
        <v>516</v>
      </c>
      <c r="B30" s="1093">
        <f>SUM(B26:B29)</f>
        <v>1300</v>
      </c>
      <c r="C30" s="1093">
        <f>SUM(C26:C29)</f>
        <v>1</v>
      </c>
      <c r="D30" s="1093">
        <f>SUM(D26:D29)</f>
        <v>1.5</v>
      </c>
      <c r="E30" s="1093">
        <f>SUM(E26:E29)</f>
        <v>2620</v>
      </c>
      <c r="F30" s="1093">
        <f>SUM(F26:F29)</f>
        <v>3922.5</v>
      </c>
    </row>
    <row r="31" spans="1:6" ht="18" customHeight="1">
      <c r="A31" s="838" t="s">
        <v>47</v>
      </c>
      <c r="B31" s="1090">
        <f>'[15] 0926'!$B$31</f>
        <v>300</v>
      </c>
      <c r="C31" s="1090">
        <f>'[15] 0926'!$C$31</f>
        <v>77</v>
      </c>
      <c r="D31" s="1090">
        <f>'[15] 0926'!$D$31</f>
        <v>93</v>
      </c>
      <c r="E31" s="1090">
        <f>'[54] 0926'!$F$31</f>
        <v>505</v>
      </c>
      <c r="F31" s="1091">
        <f>SUM(B31:E31)</f>
        <v>975</v>
      </c>
    </row>
    <row r="32" spans="1:6" ht="18" customHeight="1">
      <c r="A32" s="838" t="s">
        <v>179</v>
      </c>
      <c r="B32" s="1090">
        <f>'[12] 0926'!$B$32</f>
        <v>30</v>
      </c>
      <c r="C32" s="1090"/>
      <c r="D32" s="1090"/>
      <c r="E32" s="1090">
        <f>'[15] 0926'!$F$32</f>
        <v>40</v>
      </c>
      <c r="F32" s="1091">
        <f>SUM(B32:E32)</f>
        <v>70</v>
      </c>
    </row>
    <row r="33" spans="1:12" ht="18" customHeight="1">
      <c r="A33" s="838" t="s">
        <v>269</v>
      </c>
      <c r="B33" s="1090">
        <f>'[15] 0926'!$B$33</f>
        <v>0</v>
      </c>
      <c r="C33" s="1090"/>
      <c r="D33" s="1090"/>
      <c r="E33" s="1090">
        <f>'[15] 0926'!$F$33</f>
        <v>600</v>
      </c>
      <c r="F33" s="1091">
        <f>SUM(B33:E33)</f>
        <v>600</v>
      </c>
      <c r="L33" s="747">
        <v>176991.5</v>
      </c>
    </row>
    <row r="34" spans="1:12" ht="18" customHeight="1">
      <c r="A34" s="1092">
        <v>517</v>
      </c>
      <c r="B34" s="1093">
        <f>SUM(B31:B33)</f>
        <v>330</v>
      </c>
      <c r="C34" s="1093">
        <f>SUM(C31:C33)</f>
        <v>77</v>
      </c>
      <c r="D34" s="1093">
        <f>SUM(D31:D33)</f>
        <v>93</v>
      </c>
      <c r="E34" s="1093">
        <f>SUM(E31:E33)</f>
        <v>1145</v>
      </c>
      <c r="F34" s="1093">
        <f>SUM(F31:F33)</f>
        <v>1645</v>
      </c>
      <c r="L34" s="747">
        <v>172122.5</v>
      </c>
    </row>
    <row r="35" spans="1:12" ht="18" customHeight="1">
      <c r="A35" s="838" t="s">
        <v>240</v>
      </c>
      <c r="B35" s="1090"/>
      <c r="C35" s="1090"/>
      <c r="D35" s="1090"/>
      <c r="E35" s="1090">
        <f>'[15] 0926'!$F$35</f>
        <v>10</v>
      </c>
      <c r="F35" s="1091">
        <f>SUM(B35:E35)</f>
        <v>10</v>
      </c>
      <c r="L35" s="747">
        <f>L33-L34</f>
        <v>4869</v>
      </c>
    </row>
    <row r="36" spans="1:6" ht="18" customHeight="1">
      <c r="A36" s="1092">
        <v>519</v>
      </c>
      <c r="B36" s="1377">
        <f>SUM(B35)</f>
        <v>0</v>
      </c>
      <c r="C36" s="1377"/>
      <c r="D36" s="1377">
        <f>SUM(D35)</f>
        <v>0</v>
      </c>
      <c r="E36" s="1377">
        <f>SUM(E35)</f>
        <v>10</v>
      </c>
      <c r="F36" s="1093">
        <f>SUM(F35)</f>
        <v>10</v>
      </c>
    </row>
    <row r="37" spans="1:6" ht="18" customHeight="1">
      <c r="A37" s="838" t="s">
        <v>221</v>
      </c>
      <c r="B37" s="1090">
        <f>'[15] 0926'!$B$37</f>
        <v>100</v>
      </c>
      <c r="C37" s="1090"/>
      <c r="D37" s="1090"/>
      <c r="E37" s="1090">
        <f>'[15] 0926'!$F$37</f>
        <v>400</v>
      </c>
      <c r="F37" s="1091">
        <f>SUM(B37:E37)</f>
        <v>500</v>
      </c>
    </row>
    <row r="38" spans="1:6" ht="18" customHeight="1">
      <c r="A38" s="838" t="s">
        <v>428</v>
      </c>
      <c r="B38" s="1090"/>
      <c r="C38" s="1090"/>
      <c r="D38" s="1090"/>
      <c r="E38" s="1090">
        <f>'[15] 0926'!$F$38</f>
        <v>100</v>
      </c>
      <c r="F38" s="1091">
        <f>SUM(B38:E38)</f>
        <v>100</v>
      </c>
    </row>
    <row r="39" spans="1:6" ht="18" customHeight="1">
      <c r="A39" s="1092">
        <v>542</v>
      </c>
      <c r="B39" s="1093">
        <f>SUM(B37:B38)</f>
        <v>100</v>
      </c>
      <c r="C39" s="1093"/>
      <c r="D39" s="1093">
        <f>SUM(D37:D38)</f>
        <v>0</v>
      </c>
      <c r="E39" s="1093">
        <f>SUM(E37:E38)</f>
        <v>500</v>
      </c>
      <c r="F39" s="1093">
        <f>SUM(F37:F38)</f>
        <v>600</v>
      </c>
    </row>
    <row r="40" spans="1:6" ht="18" customHeight="1">
      <c r="A40" s="838" t="s">
        <v>471</v>
      </c>
      <c r="B40" s="1091"/>
      <c r="C40" s="1091">
        <f>'[15] 0926'!$C$40</f>
        <v>480</v>
      </c>
      <c r="D40" s="1091">
        <f>'[15] 0926'!$D$40</f>
        <v>580</v>
      </c>
      <c r="E40" s="1091"/>
      <c r="F40" s="1091">
        <f>SUM(B40:E40)</f>
        <v>1060</v>
      </c>
    </row>
    <row r="41" spans="1:6" ht="18" customHeight="1">
      <c r="A41" s="838" t="s">
        <v>270</v>
      </c>
      <c r="B41" s="1091"/>
      <c r="C41" s="1091"/>
      <c r="D41" s="1091"/>
      <c r="E41" s="1091"/>
      <c r="F41" s="1093">
        <f>SUM(B41:E41)</f>
        <v>0</v>
      </c>
    </row>
    <row r="42" spans="1:6" ht="18" customHeight="1">
      <c r="A42" s="1092">
        <v>549</v>
      </c>
      <c r="B42" s="1093">
        <f>B40+B41</f>
        <v>0</v>
      </c>
      <c r="C42" s="1093">
        <f>SUM(C40:C41)</f>
        <v>480</v>
      </c>
      <c r="D42" s="1093">
        <f>D40+D41</f>
        <v>580</v>
      </c>
      <c r="E42" s="1093">
        <f>E40+E41</f>
        <v>0</v>
      </c>
      <c r="F42" s="1093">
        <f>F40+F41</f>
        <v>1060</v>
      </c>
    </row>
    <row r="43" spans="1:7" ht="27" customHeight="1">
      <c r="A43" s="1094" t="s">
        <v>20</v>
      </c>
      <c r="B43" s="1093">
        <f>SUM(+B39+B36+B34+B30+B25+B23+B15+B7+B42)</f>
        <v>16706</v>
      </c>
      <c r="C43" s="1093">
        <f>SUM(+C39+C36+C34+C30+C25+C23+C15+C7+C42)</f>
        <v>2354</v>
      </c>
      <c r="D43" s="1093">
        <f>SUM(+D39+D36+D34+D30+D25+D23+D15+D7+D42)</f>
        <v>2831.5</v>
      </c>
      <c r="E43" s="1093">
        <f>SUM(+E39+E36+E34+E30+E25+E23+E15+E7+E42)</f>
        <v>155100</v>
      </c>
      <c r="F43" s="1093">
        <f>SUM(+F39+F36+F34+F30+F25+F23+F15+F7+F42)</f>
        <v>176991.5</v>
      </c>
      <c r="G43" s="753">
        <f>F43-F6-F18-F20</f>
        <v>176991.5</v>
      </c>
    </row>
    <row r="44" ht="12.75">
      <c r="E44" s="747" t="s">
        <v>271</v>
      </c>
    </row>
    <row r="45" ht="12.75">
      <c r="F45" s="753">
        <f>F43+'[15] 0926'!$G$6+'[15] 0926'!$G$18+'[15] 0926'!$G$20</f>
        <v>193741.5</v>
      </c>
    </row>
  </sheetData>
  <sheetProtection/>
  <mergeCells count="1">
    <mergeCell ref="A1:E1"/>
  </mergeCells>
  <printOptions horizontalCentered="1"/>
  <pageMargins left="0.18" right="0.22" top="0.5511811023622047" bottom="0.984251968503937" header="0.5118110236220472" footer="0.5118110236220472"/>
  <pageSetup horizontalDpi="600" verticalDpi="600" orientation="portrait" paperSize="9" scale="89" r:id="rId1"/>
  <headerFooter alignWithMargins="0">
    <oddFooter>&amp;L&amp;"Times New Roman,Obyčejné"&amp;9Rozpočet na rok 2014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="112" zoomScaleSheetLayoutView="112" workbookViewId="0" topLeftCell="A1">
      <selection activeCell="C27" sqref="C27"/>
    </sheetView>
  </sheetViews>
  <sheetFormatPr defaultColWidth="9.00390625" defaultRowHeight="32.25" customHeight="1"/>
  <cols>
    <col min="1" max="1" width="43.125" style="182" customWidth="1"/>
    <col min="2" max="4" width="17.375" style="182" customWidth="1"/>
    <col min="5" max="16384" width="9.125" style="182" customWidth="1"/>
  </cols>
  <sheetData>
    <row r="1" spans="1:4" ht="32.25" customHeight="1">
      <c r="A1" s="1882" t="s">
        <v>750</v>
      </c>
      <c r="B1" s="1882"/>
      <c r="C1" s="1882"/>
      <c r="D1" s="281" t="s">
        <v>518</v>
      </c>
    </row>
    <row r="2" spans="1:5" ht="48.75" customHeight="1" thickBot="1">
      <c r="A2" s="36" t="s">
        <v>499</v>
      </c>
      <c r="B2" s="105" t="s">
        <v>272</v>
      </c>
      <c r="C2" s="37" t="s">
        <v>140</v>
      </c>
      <c r="D2" s="38" t="s">
        <v>95</v>
      </c>
      <c r="E2" s="181"/>
    </row>
    <row r="3" spans="1:5" ht="15" customHeight="1" thickTop="1">
      <c r="A3" s="277" t="s">
        <v>25</v>
      </c>
      <c r="B3" s="27"/>
      <c r="C3" s="51">
        <f>'[53]0926'!$C$3</f>
        <v>2658</v>
      </c>
      <c r="D3" s="27">
        <f aca="true" t="shared" si="0" ref="D3:D10">C3</f>
        <v>2658</v>
      </c>
      <c r="E3" s="181"/>
    </row>
    <row r="4" spans="1:5" ht="15" customHeight="1">
      <c r="A4" s="146">
        <v>516</v>
      </c>
      <c r="B4" s="353">
        <f>SUM(B3:B3)</f>
        <v>0</v>
      </c>
      <c r="C4" s="355">
        <f>SUM(C3:C3)</f>
        <v>2658</v>
      </c>
      <c r="D4" s="454">
        <f t="shared" si="0"/>
        <v>2658</v>
      </c>
      <c r="E4" s="181"/>
    </row>
    <row r="5" spans="1:5" ht="15" customHeight="1">
      <c r="A5" s="223" t="s">
        <v>48</v>
      </c>
      <c r="B5" s="213"/>
      <c r="C5" s="238">
        <f>'[53]0926'!$C$5</f>
        <v>25</v>
      </c>
      <c r="D5" s="214">
        <f>C5</f>
        <v>25</v>
      </c>
      <c r="E5" s="181"/>
    </row>
    <row r="6" spans="1:5" ht="15" customHeight="1">
      <c r="A6" s="146">
        <v>517</v>
      </c>
      <c r="B6" s="353">
        <f>B5</f>
        <v>0</v>
      </c>
      <c r="C6" s="355">
        <f>C5</f>
        <v>25</v>
      </c>
      <c r="D6" s="427">
        <f>D5</f>
        <v>25</v>
      </c>
      <c r="E6" s="181"/>
    </row>
    <row r="7" spans="1:5" ht="15" customHeight="1">
      <c r="A7" s="65" t="s">
        <v>273</v>
      </c>
      <c r="B7" s="29">
        <f>'[53]0926'!$B$7</f>
        <v>213</v>
      </c>
      <c r="C7" s="50">
        <f>'[59]0926'!$C$7</f>
        <v>4023</v>
      </c>
      <c r="D7" s="29">
        <f>SUM(B7:C7)</f>
        <v>4236</v>
      </c>
      <c r="E7" s="181"/>
    </row>
    <row r="8" spans="1:5" ht="15" customHeight="1">
      <c r="A8" s="145">
        <v>549</v>
      </c>
      <c r="B8" s="132">
        <f>SUM(B7)</f>
        <v>213</v>
      </c>
      <c r="C8" s="144">
        <f>SUM(C7)</f>
        <v>4023</v>
      </c>
      <c r="D8" s="132">
        <f>SUM(B8:C8)</f>
        <v>4236</v>
      </c>
      <c r="E8" s="181"/>
    </row>
    <row r="9" spans="1:7" ht="15" customHeight="1">
      <c r="A9" s="65" t="s">
        <v>274</v>
      </c>
      <c r="B9" s="29"/>
      <c r="C9" s="50">
        <f>'[52]0926'!$C$9</f>
        <v>0</v>
      </c>
      <c r="D9" s="29">
        <f t="shared" si="0"/>
        <v>0</v>
      </c>
      <c r="E9" s="181"/>
      <c r="G9" s="182">
        <v>6769.7</v>
      </c>
    </row>
    <row r="10" spans="1:5" ht="15" customHeight="1" thickBot="1">
      <c r="A10" s="146">
        <v>566</v>
      </c>
      <c r="B10" s="353">
        <f>SUM(B9)</f>
        <v>0</v>
      </c>
      <c r="C10" s="355">
        <f>SUM(C9)</f>
        <v>0</v>
      </c>
      <c r="D10" s="353">
        <f t="shared" si="0"/>
        <v>0</v>
      </c>
      <c r="E10" s="181"/>
    </row>
    <row r="11" spans="1:7" ht="24" customHeight="1" thickTop="1">
      <c r="A11" s="550" t="s">
        <v>20</v>
      </c>
      <c r="B11" s="532">
        <f>B4+B6+B8+B10</f>
        <v>213</v>
      </c>
      <c r="C11" s="366">
        <f>SUM(C4+C6+C8+C10)</f>
        <v>6706</v>
      </c>
      <c r="D11" s="428">
        <f>SUM(B11:C11)</f>
        <v>6919</v>
      </c>
      <c r="E11" s="181"/>
      <c r="G11" s="183">
        <f>D11-G9</f>
        <v>149.30000000000018</v>
      </c>
    </row>
    <row r="12" spans="1:5" ht="32.25" customHeight="1">
      <c r="A12" s="93"/>
      <c r="B12" s="93"/>
      <c r="C12" s="93"/>
      <c r="D12" s="230"/>
      <c r="E12" s="181"/>
    </row>
    <row r="13" spans="1:5" ht="32.25" customHeight="1" hidden="1">
      <c r="A13" s="98"/>
      <c r="B13" s="98"/>
      <c r="C13" s="99"/>
      <c r="D13" s="231"/>
      <c r="E13" s="181"/>
    </row>
    <row r="14" spans="1:5" ht="32.25" customHeight="1" hidden="1">
      <c r="A14" s="1882" t="s">
        <v>277</v>
      </c>
      <c r="B14" s="1882"/>
      <c r="C14" s="219" t="s">
        <v>253</v>
      </c>
      <c r="D14" s="187"/>
      <c r="E14" s="181"/>
    </row>
    <row r="15" spans="1:5" ht="32.25" customHeight="1" hidden="1">
      <c r="A15" s="75" t="s">
        <v>275</v>
      </c>
      <c r="B15" s="37" t="s">
        <v>276</v>
      </c>
      <c r="C15" s="38" t="s">
        <v>95</v>
      </c>
      <c r="D15" s="181"/>
      <c r="E15" s="181"/>
    </row>
    <row r="16" spans="1:3" ht="2.25" customHeight="1" hidden="1" thickTop="1">
      <c r="A16" s="65" t="s">
        <v>25</v>
      </c>
      <c r="B16" s="26"/>
      <c r="C16" s="220">
        <f aca="true" t="shared" si="1" ref="C16:C23">B16</f>
        <v>0</v>
      </c>
    </row>
    <row r="17" spans="1:3" ht="32.25" customHeight="1" hidden="1">
      <c r="A17" s="202">
        <v>516</v>
      </c>
      <c r="B17" s="221">
        <f>SUM(B16:B16)</f>
        <v>0</v>
      </c>
      <c r="C17" s="222">
        <f t="shared" si="1"/>
        <v>0</v>
      </c>
    </row>
    <row r="18" spans="1:3" ht="32.25" customHeight="1" hidden="1">
      <c r="A18" s="223" t="s">
        <v>48</v>
      </c>
      <c r="B18" s="224"/>
      <c r="C18" s="214">
        <f>B18</f>
        <v>0</v>
      </c>
    </row>
    <row r="19" spans="1:3" ht="32.25" customHeight="1" hidden="1">
      <c r="A19" s="202">
        <v>517</v>
      </c>
      <c r="B19" s="221">
        <f>B18</f>
        <v>0</v>
      </c>
      <c r="C19" s="221">
        <f>C18</f>
        <v>0</v>
      </c>
    </row>
    <row r="20" spans="1:3" ht="32.25" customHeight="1" hidden="1">
      <c r="A20" s="198" t="s">
        <v>273</v>
      </c>
      <c r="B20" s="225"/>
      <c r="C20" s="226">
        <f t="shared" si="1"/>
        <v>0</v>
      </c>
    </row>
    <row r="21" spans="1:3" ht="32.25" customHeight="1" hidden="1">
      <c r="A21" s="196">
        <v>549</v>
      </c>
      <c r="B21" s="227">
        <f>SUM(B20)</f>
        <v>0</v>
      </c>
      <c r="C21" s="197">
        <f t="shared" si="1"/>
        <v>0</v>
      </c>
    </row>
    <row r="22" spans="1:3" ht="32.25" customHeight="1" hidden="1">
      <c r="A22" s="198" t="s">
        <v>274</v>
      </c>
      <c r="B22" s="225"/>
      <c r="C22" s="226">
        <f t="shared" si="1"/>
        <v>0</v>
      </c>
    </row>
    <row r="23" spans="1:3" ht="32.25" customHeight="1" hidden="1">
      <c r="A23" s="202">
        <v>566</v>
      </c>
      <c r="B23" s="221">
        <f>SUM(B22)</f>
        <v>0</v>
      </c>
      <c r="C23" s="203">
        <f t="shared" si="1"/>
        <v>0</v>
      </c>
    </row>
    <row r="24" spans="1:3" ht="32.25" customHeight="1" hidden="1" thickTop="1">
      <c r="A24" s="228" t="s">
        <v>20</v>
      </c>
      <c r="B24" s="229">
        <f>SUM(B17+B19+B21+B23)</f>
        <v>0</v>
      </c>
      <c r="C24" s="229">
        <f>SUM(C17+C19+C21+C23)</f>
        <v>0</v>
      </c>
    </row>
  </sheetData>
  <sheetProtection/>
  <mergeCells count="2">
    <mergeCell ref="A1:C1"/>
    <mergeCell ref="A14:B14"/>
  </mergeCells>
  <printOptions horizontalCentered="1"/>
  <pageMargins left="0.31496062992125984" right="0.2755905511811024" top="0.5511811023622047" bottom="0.984251968503937" header="0.5118110236220472" footer="0.5118110236220472"/>
  <pageSetup horizontalDpi="600" verticalDpi="600" orientation="portrait" paperSize="9" r:id="rId1"/>
  <headerFooter alignWithMargins="0">
    <oddFooter>&amp;L&amp;"Times New Roman,Obyčejné"&amp;9Rozpočet na rok 2014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F55"/>
  <sheetViews>
    <sheetView view="pageBreakPreview" zoomScaleSheetLayoutView="100" workbookViewId="0" topLeftCell="A19">
      <selection activeCell="H39" sqref="H39"/>
    </sheetView>
  </sheetViews>
  <sheetFormatPr defaultColWidth="9.00390625" defaultRowHeight="12.75"/>
  <cols>
    <col min="1" max="1" width="43.75390625" style="613" customWidth="1"/>
    <col min="2" max="2" width="12.875" style="613" customWidth="1"/>
    <col min="3" max="3" width="13.875" style="613" customWidth="1"/>
    <col min="4" max="4" width="12.375" style="613" customWidth="1"/>
    <col min="5" max="5" width="0.12890625" style="613" customWidth="1"/>
    <col min="6" max="6" width="10.25390625" style="613" customWidth="1"/>
    <col min="7" max="16384" width="9.125" style="613" customWidth="1"/>
  </cols>
  <sheetData>
    <row r="1" spans="1:6" ht="44.25" customHeight="1">
      <c r="A1" s="1883" t="s">
        <v>619</v>
      </c>
      <c r="B1" s="1883"/>
      <c r="C1" s="1884"/>
      <c r="D1" s="1884"/>
      <c r="E1" s="1884"/>
      <c r="F1" s="754" t="s">
        <v>519</v>
      </c>
    </row>
    <row r="2" spans="1:6" ht="50.25" customHeight="1" thickBot="1">
      <c r="A2" s="614" t="s">
        <v>472</v>
      </c>
      <c r="B2" s="615" t="s">
        <v>144</v>
      </c>
      <c r="C2" s="615" t="s">
        <v>283</v>
      </c>
      <c r="D2" s="755" t="s">
        <v>95</v>
      </c>
      <c r="E2" s="756" t="s">
        <v>142</v>
      </c>
      <c r="F2" s="757"/>
    </row>
    <row r="3" spans="1:6" ht="17.25" customHeight="1" hidden="1" thickBot="1" thickTop="1">
      <c r="A3" s="758" t="s">
        <v>307</v>
      </c>
      <c r="B3" s="759">
        <v>0</v>
      </c>
      <c r="C3" s="759">
        <v>0</v>
      </c>
      <c r="D3" s="667">
        <f>SUM(B3:C3)</f>
        <v>0</v>
      </c>
      <c r="E3" s="760">
        <v>0</v>
      </c>
      <c r="F3" s="761"/>
    </row>
    <row r="4" spans="1:6" ht="17.25" customHeight="1" thickTop="1">
      <c r="A4" s="742" t="s">
        <v>21</v>
      </c>
      <c r="B4" s="688">
        <v>0</v>
      </c>
      <c r="C4" s="688">
        <f>'[13]0937'!$C$4</f>
        <v>10</v>
      </c>
      <c r="D4" s="667">
        <f>SUM(B4:C4)</f>
        <v>10</v>
      </c>
      <c r="E4" s="762">
        <f>E3</f>
        <v>0</v>
      </c>
      <c r="F4" s="763"/>
    </row>
    <row r="5" spans="1:6" ht="17.25" customHeight="1">
      <c r="A5" s="741">
        <v>513</v>
      </c>
      <c r="B5" s="674">
        <f>SUM(B3:B4)</f>
        <v>0</v>
      </c>
      <c r="C5" s="674">
        <f>SUM(C3:C4)</f>
        <v>10</v>
      </c>
      <c r="D5" s="764">
        <f>SUM(B5:C5)</f>
        <v>10</v>
      </c>
      <c r="E5" s="765"/>
      <c r="F5" s="766"/>
    </row>
    <row r="6" spans="1:6" ht="17.25" customHeight="1" hidden="1">
      <c r="A6" s="635"/>
      <c r="B6" s="700"/>
      <c r="C6" s="700"/>
      <c r="D6" s="767">
        <f>SUM(B6:C6)</f>
        <v>0</v>
      </c>
      <c r="E6" s="768"/>
      <c r="F6" s="766"/>
    </row>
    <row r="7" spans="1:6" ht="17.25" customHeight="1" hidden="1">
      <c r="A7" s="742"/>
      <c r="B7" s="688"/>
      <c r="C7" s="688"/>
      <c r="D7" s="767">
        <f>SUM(B7)</f>
        <v>0</v>
      </c>
      <c r="E7" s="769"/>
      <c r="F7" s="766"/>
    </row>
    <row r="8" spans="1:6" ht="17.25" customHeight="1" hidden="1">
      <c r="A8" s="742" t="s">
        <v>61</v>
      </c>
      <c r="B8" s="688">
        <v>0</v>
      </c>
      <c r="C8" s="688">
        <v>0</v>
      </c>
      <c r="D8" s="767">
        <f aca="true" t="shared" si="0" ref="D8:D20">SUM(B8:C8)</f>
        <v>0</v>
      </c>
      <c r="E8" s="769"/>
      <c r="F8" s="766"/>
    </row>
    <row r="9" spans="1:6" ht="15.75" customHeight="1">
      <c r="A9" s="742" t="s">
        <v>62</v>
      </c>
      <c r="B9" s="688">
        <v>0</v>
      </c>
      <c r="C9" s="688">
        <f>'[13]0937'!$C$9</f>
        <v>720</v>
      </c>
      <c r="D9" s="767">
        <f t="shared" si="0"/>
        <v>720</v>
      </c>
      <c r="E9" s="769"/>
      <c r="F9" s="766"/>
    </row>
    <row r="10" spans="1:6" ht="17.25" customHeight="1" hidden="1">
      <c r="A10" s="742" t="s">
        <v>268</v>
      </c>
      <c r="B10" s="688">
        <v>0</v>
      </c>
      <c r="C10" s="688">
        <v>0</v>
      </c>
      <c r="D10" s="767">
        <f t="shared" si="0"/>
        <v>0</v>
      </c>
      <c r="E10" s="769"/>
      <c r="F10" s="766"/>
    </row>
    <row r="11" spans="1:6" ht="17.25" customHeight="1" hidden="1">
      <c r="A11" s="198" t="s">
        <v>15</v>
      </c>
      <c r="B11" s="688">
        <v>0</v>
      </c>
      <c r="C11" s="688">
        <v>0</v>
      </c>
      <c r="D11" s="767">
        <f t="shared" si="0"/>
        <v>0</v>
      </c>
      <c r="E11" s="769"/>
      <c r="F11" s="766"/>
    </row>
    <row r="12" spans="1:6" ht="17.25" customHeight="1">
      <c r="A12" s="198" t="s">
        <v>25</v>
      </c>
      <c r="B12" s="688">
        <v>0</v>
      </c>
      <c r="C12" s="688">
        <f>'[13]0937'!$C$12</f>
        <v>50</v>
      </c>
      <c r="D12" s="767">
        <f t="shared" si="0"/>
        <v>50</v>
      </c>
      <c r="E12" s="769"/>
      <c r="F12" s="766"/>
    </row>
    <row r="13" spans="1:6" ht="15.75" customHeight="1">
      <c r="A13" s="743">
        <v>516</v>
      </c>
      <c r="B13" s="770">
        <f>SUM(B6:B12)</f>
        <v>0</v>
      </c>
      <c r="C13" s="770">
        <f>SUM(C6:C12)</f>
        <v>770</v>
      </c>
      <c r="D13" s="764">
        <f t="shared" si="0"/>
        <v>770</v>
      </c>
      <c r="E13" s="769"/>
      <c r="F13" s="766"/>
    </row>
    <row r="14" spans="1:6" ht="17.25" customHeight="1" hidden="1">
      <c r="A14" s="771" t="s">
        <v>473</v>
      </c>
      <c r="B14" s="772">
        <v>0</v>
      </c>
      <c r="C14" s="772">
        <v>0</v>
      </c>
      <c r="D14" s="767">
        <f t="shared" si="0"/>
        <v>0</v>
      </c>
      <c r="E14" s="769"/>
      <c r="F14" s="766"/>
    </row>
    <row r="15" spans="1:6" ht="17.25" customHeight="1">
      <c r="A15" s="198" t="s">
        <v>48</v>
      </c>
      <c r="B15" s="773">
        <v>0</v>
      </c>
      <c r="C15" s="773">
        <f>'[13]0937'!$C$15</f>
        <v>270</v>
      </c>
      <c r="D15" s="767">
        <f t="shared" si="0"/>
        <v>270</v>
      </c>
      <c r="E15" s="769"/>
      <c r="F15" s="766"/>
    </row>
    <row r="16" spans="1:6" ht="17.25" customHeight="1">
      <c r="A16" s="741">
        <v>517</v>
      </c>
      <c r="B16" s="770">
        <f>SUM(B14:B15)</f>
        <v>0</v>
      </c>
      <c r="C16" s="770">
        <f>SUM(C14:C15)</f>
        <v>270</v>
      </c>
      <c r="D16" s="764">
        <f t="shared" si="0"/>
        <v>270</v>
      </c>
      <c r="E16" s="769"/>
      <c r="F16" s="766"/>
    </row>
    <row r="17" spans="1:6" ht="17.25" customHeight="1" hidden="1">
      <c r="A17" s="635"/>
      <c r="B17" s="636"/>
      <c r="C17" s="636"/>
      <c r="D17" s="637">
        <f t="shared" si="0"/>
        <v>0</v>
      </c>
      <c r="E17" s="769"/>
      <c r="F17" s="766"/>
    </row>
    <row r="18" spans="1:6" ht="17.25" customHeight="1" hidden="1">
      <c r="A18" s="635" t="s">
        <v>319</v>
      </c>
      <c r="B18" s="772">
        <v>0</v>
      </c>
      <c r="C18" s="772">
        <v>0</v>
      </c>
      <c r="D18" s="767">
        <f t="shared" si="0"/>
        <v>0</v>
      </c>
      <c r="E18" s="769"/>
      <c r="F18" s="766"/>
    </row>
    <row r="19" spans="1:6" ht="17.25" customHeight="1">
      <c r="A19" s="198" t="s">
        <v>308</v>
      </c>
      <c r="B19" s="773">
        <v>0</v>
      </c>
      <c r="C19" s="773">
        <f>'[13]0937'!$C$19</f>
        <v>10</v>
      </c>
      <c r="D19" s="767">
        <f t="shared" si="0"/>
        <v>10</v>
      </c>
      <c r="E19" s="769"/>
      <c r="F19" s="766"/>
    </row>
    <row r="20" spans="1:6" ht="17.25" customHeight="1" thickBot="1">
      <c r="A20" s="743">
        <v>519</v>
      </c>
      <c r="B20" s="770">
        <f>SUM(B18:B19)</f>
        <v>0</v>
      </c>
      <c r="C20" s="770">
        <f>SUM(C18:C19)</f>
        <v>10</v>
      </c>
      <c r="D20" s="764">
        <f t="shared" si="0"/>
        <v>10</v>
      </c>
      <c r="E20" s="774">
        <f>SUM(E6:E19)</f>
        <v>0</v>
      </c>
      <c r="F20" s="775"/>
    </row>
    <row r="21" spans="1:6" ht="22.5" customHeight="1" thickTop="1">
      <c r="A21" s="776" t="s">
        <v>20</v>
      </c>
      <c r="B21" s="620">
        <f>B5+B13+B16+B20</f>
        <v>0</v>
      </c>
      <c r="C21" s="1550">
        <f>C5+C13+C16+C20</f>
        <v>1060</v>
      </c>
      <c r="D21" s="620">
        <f>SUM(D5+D13+D16+D20)</f>
        <v>1060</v>
      </c>
      <c r="E21" s="778">
        <f>SUM(E4+E20)</f>
        <v>0</v>
      </c>
      <c r="F21" s="779"/>
    </row>
    <row r="22" spans="1:6" ht="16.5" customHeight="1">
      <c r="A22" s="780"/>
      <c r="B22" s="780"/>
      <c r="C22" s="781"/>
      <c r="D22" s="781"/>
      <c r="E22" s="781"/>
      <c r="F22" s="754"/>
    </row>
    <row r="23" spans="1:5" ht="44.25" customHeight="1" thickBot="1">
      <c r="A23" s="614" t="s">
        <v>427</v>
      </c>
      <c r="B23" s="615" t="s">
        <v>144</v>
      </c>
      <c r="C23" s="615" t="s">
        <v>283</v>
      </c>
      <c r="D23" s="755" t="s">
        <v>95</v>
      </c>
      <c r="E23" s="782"/>
    </row>
    <row r="24" spans="1:5" ht="14.25" customHeight="1" hidden="1" thickBot="1" thickTop="1">
      <c r="A24" s="758" t="s">
        <v>307</v>
      </c>
      <c r="B24" s="759"/>
      <c r="C24" s="667"/>
      <c r="D24" s="667">
        <f>SUM(B24:C24)</f>
        <v>0</v>
      </c>
      <c r="E24" s="782"/>
    </row>
    <row r="25" spans="1:5" ht="16.5" customHeight="1" thickTop="1">
      <c r="A25" s="742" t="s">
        <v>21</v>
      </c>
      <c r="B25" s="688">
        <f>'[29]0938'!$B$4</f>
        <v>0</v>
      </c>
      <c r="C25" s="760">
        <v>0</v>
      </c>
      <c r="D25" s="667">
        <f>SUM(B25:C25)</f>
        <v>0</v>
      </c>
      <c r="E25" s="782"/>
    </row>
    <row r="26" spans="1:5" ht="16.5" customHeight="1">
      <c r="A26" s="741">
        <v>513</v>
      </c>
      <c r="B26" s="674">
        <f>SUM(B24:B25)</f>
        <v>0</v>
      </c>
      <c r="C26" s="783">
        <f>SUM(C24:C25)</f>
        <v>0</v>
      </c>
      <c r="D26" s="764">
        <f>SUM(D24:D25)</f>
        <v>0</v>
      </c>
      <c r="E26" s="782"/>
    </row>
    <row r="27" spans="1:5" ht="14.25" customHeight="1" hidden="1">
      <c r="A27" s="741"/>
      <c r="B27" s="700"/>
      <c r="C27" s="769">
        <f>SUM(B27)</f>
        <v>0</v>
      </c>
      <c r="D27" s="767">
        <f>SUM(C27)</f>
        <v>0</v>
      </c>
      <c r="E27" s="782"/>
    </row>
    <row r="28" spans="1:5" ht="14.25" customHeight="1" hidden="1">
      <c r="A28" s="742" t="s">
        <v>46</v>
      </c>
      <c r="B28" s="688"/>
      <c r="C28" s="769"/>
      <c r="D28" s="767">
        <f>SUM(C28)</f>
        <v>0</v>
      </c>
      <c r="E28" s="782"/>
    </row>
    <row r="29" spans="1:5" ht="16.5" customHeight="1">
      <c r="A29" s="742" t="s">
        <v>61</v>
      </c>
      <c r="B29" s="688">
        <f>'[29]0938'!$B$8</f>
        <v>50</v>
      </c>
      <c r="C29" s="769">
        <v>0</v>
      </c>
      <c r="D29" s="767">
        <f>SUM(B29:C29)</f>
        <v>50</v>
      </c>
      <c r="E29" s="782"/>
    </row>
    <row r="30" spans="1:5" ht="16.5" customHeight="1">
      <c r="A30" s="742" t="s">
        <v>62</v>
      </c>
      <c r="B30" s="688">
        <f>'[29]0938'!$B$9</f>
        <v>0</v>
      </c>
      <c r="C30" s="769">
        <f>'[29]0938'!$C$9</f>
        <v>1250</v>
      </c>
      <c r="D30" s="767">
        <f>SUM(B30:C30)</f>
        <v>1250</v>
      </c>
      <c r="E30" s="782"/>
    </row>
    <row r="31" spans="1:5" ht="16.5" customHeight="1" hidden="1">
      <c r="A31" s="742" t="s">
        <v>268</v>
      </c>
      <c r="B31" s="688"/>
      <c r="C31" s="769"/>
      <c r="D31" s="767">
        <f>SUM(B31:C31)</f>
        <v>0</v>
      </c>
      <c r="E31" s="782"/>
    </row>
    <row r="32" spans="1:5" ht="16.5" customHeight="1" hidden="1">
      <c r="A32" s="198" t="s">
        <v>15</v>
      </c>
      <c r="B32" s="688"/>
      <c r="C32" s="769"/>
      <c r="D32" s="767">
        <f>SUM(B32:C32)</f>
        <v>0</v>
      </c>
      <c r="E32" s="784"/>
    </row>
    <row r="33" spans="1:4" ht="16.5" customHeight="1">
      <c r="A33" s="198" t="s">
        <v>25</v>
      </c>
      <c r="B33" s="688">
        <f>'[29]0938'!$B$12</f>
        <v>200</v>
      </c>
      <c r="C33" s="769">
        <f>'[29]0938'!$C$12</f>
        <v>620</v>
      </c>
      <c r="D33" s="767">
        <f>SUM(B33:C33)</f>
        <v>820</v>
      </c>
    </row>
    <row r="34" spans="1:4" ht="15.75" customHeight="1">
      <c r="A34" s="743">
        <v>516</v>
      </c>
      <c r="B34" s="770">
        <f>SUM(B27:B33)</f>
        <v>250</v>
      </c>
      <c r="C34" s="783">
        <f>SUM(C28:C33)</f>
        <v>1870</v>
      </c>
      <c r="D34" s="764">
        <f>SUM(D28:D33)</f>
        <v>2120</v>
      </c>
    </row>
    <row r="35" spans="1:4" ht="15" customHeight="1">
      <c r="A35" s="771" t="s">
        <v>473</v>
      </c>
      <c r="B35" s="772">
        <f>'[29]0938'!$B$14</f>
        <v>100</v>
      </c>
      <c r="C35" s="769">
        <v>0</v>
      </c>
      <c r="D35" s="767">
        <f>SUM(B35:C35)</f>
        <v>100</v>
      </c>
    </row>
    <row r="36" spans="1:4" ht="16.5" customHeight="1">
      <c r="A36" s="198" t="s">
        <v>48</v>
      </c>
      <c r="B36" s="773">
        <f>'[29]0938'!$B$15</f>
        <v>1500</v>
      </c>
      <c r="C36" s="769">
        <v>0</v>
      </c>
      <c r="D36" s="767">
        <f>SUM(B36:C36)</f>
        <v>1500</v>
      </c>
    </row>
    <row r="37" spans="1:4" ht="16.5" customHeight="1" hidden="1">
      <c r="A37" s="198" t="s">
        <v>269</v>
      </c>
      <c r="B37" s="773"/>
      <c r="C37" s="769">
        <f>SUM(B37)</f>
        <v>0</v>
      </c>
      <c r="D37" s="767">
        <f>SUM(C37)</f>
        <v>0</v>
      </c>
    </row>
    <row r="38" spans="1:4" ht="16.5" customHeight="1">
      <c r="A38" s="741">
        <v>517</v>
      </c>
      <c r="B38" s="770">
        <f>SUM(B35:B36)</f>
        <v>1600</v>
      </c>
      <c r="C38" s="783">
        <f>SUM(C35:C36)</f>
        <v>0</v>
      </c>
      <c r="D38" s="764">
        <f>SUM(D35:D36)</f>
        <v>1600</v>
      </c>
    </row>
    <row r="39" spans="1:4" ht="16.5" customHeight="1">
      <c r="A39" s="635" t="s">
        <v>319</v>
      </c>
      <c r="B39" s="772"/>
      <c r="C39" s="769">
        <f>'[29]0938'!$C$18</f>
        <v>0</v>
      </c>
      <c r="D39" s="767">
        <f>SUM(C39)</f>
        <v>0</v>
      </c>
    </row>
    <row r="40" spans="1:4" ht="16.5" customHeight="1">
      <c r="A40" s="198" t="s">
        <v>308</v>
      </c>
      <c r="B40" s="773">
        <f>'[29]0938'!$B$19</f>
        <v>80</v>
      </c>
      <c r="C40" s="769">
        <v>0</v>
      </c>
      <c r="D40" s="767">
        <f>SUM(B40:C40)</f>
        <v>80</v>
      </c>
    </row>
    <row r="41" spans="1:4" ht="16.5" customHeight="1" thickBot="1">
      <c r="A41" s="743">
        <v>519</v>
      </c>
      <c r="B41" s="770">
        <f>SUM(B39:B40)</f>
        <v>80</v>
      </c>
      <c r="C41" s="783">
        <f>SUM(C39:C40)</f>
        <v>0</v>
      </c>
      <c r="D41" s="764">
        <f>SUM(D39:D40)</f>
        <v>80</v>
      </c>
    </row>
    <row r="42" spans="1:4" ht="23.25" customHeight="1" thickTop="1">
      <c r="A42" s="776" t="s">
        <v>20</v>
      </c>
      <c r="B42" s="777">
        <f>B26+B34+B38+B41</f>
        <v>1930</v>
      </c>
      <c r="C42" s="778">
        <f>SUM(C26+C34+C38+C41)</f>
        <v>1870</v>
      </c>
      <c r="D42" s="620">
        <f>SUM(B42:C42)</f>
        <v>3800</v>
      </c>
    </row>
    <row r="43" spans="1:4" ht="16.5" customHeight="1">
      <c r="A43" s="785"/>
      <c r="B43" s="779"/>
      <c r="C43" s="779"/>
      <c r="D43" s="779"/>
    </row>
    <row r="44" spans="1:4" ht="39" thickBot="1">
      <c r="A44" s="614" t="s">
        <v>493</v>
      </c>
      <c r="B44" s="615" t="s">
        <v>283</v>
      </c>
      <c r="C44" s="755" t="s">
        <v>95</v>
      </c>
      <c r="D44" s="817"/>
    </row>
    <row r="45" spans="1:4" ht="16.5" customHeight="1" thickTop="1">
      <c r="A45" s="758" t="s">
        <v>194</v>
      </c>
      <c r="B45" s="759"/>
      <c r="C45" s="822">
        <f aca="true" t="shared" si="1" ref="C45:C54">SUM(B45:B45)</f>
        <v>0</v>
      </c>
      <c r="D45" s="818"/>
    </row>
    <row r="46" spans="1:4" ht="16.5" customHeight="1">
      <c r="A46" s="742" t="s">
        <v>21</v>
      </c>
      <c r="B46" s="688"/>
      <c r="C46" s="225">
        <f t="shared" si="1"/>
        <v>0</v>
      </c>
      <c r="D46" s="818"/>
    </row>
    <row r="47" spans="1:4" ht="16.5" customHeight="1">
      <c r="A47" s="741">
        <v>513</v>
      </c>
      <c r="B47" s="674">
        <f>SUM(B45:B46)</f>
        <v>0</v>
      </c>
      <c r="C47" s="764">
        <f t="shared" si="1"/>
        <v>0</v>
      </c>
      <c r="D47" s="819"/>
    </row>
    <row r="48" spans="1:4" ht="16.5" customHeight="1">
      <c r="A48" s="198" t="s">
        <v>25</v>
      </c>
      <c r="B48" s="688">
        <f>'[55]0938 EU'!$B$6</f>
        <v>228.4</v>
      </c>
      <c r="C48" s="767">
        <f t="shared" si="1"/>
        <v>228.4</v>
      </c>
      <c r="D48" s="820"/>
    </row>
    <row r="49" spans="1:4" ht="16.5" customHeight="1">
      <c r="A49" s="743">
        <v>516</v>
      </c>
      <c r="B49" s="770">
        <f>SUM(B48:B48)</f>
        <v>228.4</v>
      </c>
      <c r="C49" s="764">
        <f t="shared" si="1"/>
        <v>228.4</v>
      </c>
      <c r="D49" s="819"/>
    </row>
    <row r="50" spans="1:4" ht="16.5" customHeight="1">
      <c r="A50" s="771" t="s">
        <v>68</v>
      </c>
      <c r="B50" s="772">
        <v>2384.9</v>
      </c>
      <c r="C50" s="767">
        <f t="shared" si="1"/>
        <v>2384.9</v>
      </c>
      <c r="D50" s="820"/>
    </row>
    <row r="51" spans="1:4" ht="16.5" customHeight="1">
      <c r="A51" s="198" t="s">
        <v>494</v>
      </c>
      <c r="B51" s="773">
        <v>11670.3</v>
      </c>
      <c r="C51" s="767">
        <f t="shared" si="1"/>
        <v>11670.3</v>
      </c>
      <c r="D51" s="820"/>
    </row>
    <row r="52" spans="1:4" ht="16.5" customHeight="1">
      <c r="A52" s="741">
        <v>611</v>
      </c>
      <c r="B52" s="770">
        <f>SUM(B50:B51)</f>
        <v>14055.199999999999</v>
      </c>
      <c r="C52" s="764">
        <f t="shared" si="1"/>
        <v>14055.199999999999</v>
      </c>
      <c r="D52" s="819"/>
    </row>
    <row r="53" spans="1:4" ht="16.5" customHeight="1">
      <c r="A53" s="635" t="s">
        <v>495</v>
      </c>
      <c r="B53" s="772">
        <v>5329.8</v>
      </c>
      <c r="C53" s="767">
        <f t="shared" si="1"/>
        <v>5329.8</v>
      </c>
      <c r="D53" s="820"/>
    </row>
    <row r="54" spans="1:4" ht="16.5" customHeight="1" thickBot="1">
      <c r="A54" s="743">
        <v>615</v>
      </c>
      <c r="B54" s="770">
        <f>SUM(B53:B53)</f>
        <v>5329.8</v>
      </c>
      <c r="C54" s="764">
        <f t="shared" si="1"/>
        <v>5329.8</v>
      </c>
      <c r="D54" s="819"/>
    </row>
    <row r="55" spans="1:4" ht="30" customHeight="1" thickTop="1">
      <c r="A55" s="776" t="s">
        <v>20</v>
      </c>
      <c r="B55" s="777">
        <f>B47+B49+B52+B54</f>
        <v>19613.399999999998</v>
      </c>
      <c r="C55" s="620">
        <f>SUM(C47+C49+C52+C54)</f>
        <v>19613.399999999998</v>
      </c>
      <c r="D55" s="821"/>
    </row>
  </sheetData>
  <sheetProtection/>
  <mergeCells count="1">
    <mergeCell ref="A1:E1"/>
  </mergeCells>
  <printOptions horizontalCentered="1"/>
  <pageMargins left="0.1968503937007874" right="0.15748031496062992" top="0.2362204724409449" bottom="0.31496062992125984" header="0.15748031496062992" footer="0.15748031496062992"/>
  <pageSetup horizontalDpi="600" verticalDpi="600" orientation="portrait" paperSize="9" r:id="rId1"/>
  <headerFooter alignWithMargins="0">
    <oddFooter>&amp;L&amp;"Times New Roman CE,Obyčejné"&amp;8Rozpočet na rok 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O717"/>
  <sheetViews>
    <sheetView view="pageBreakPreview" zoomScaleSheetLayoutView="100" workbookViewId="0" topLeftCell="A1">
      <selection activeCell="J58" sqref="J58"/>
    </sheetView>
  </sheetViews>
  <sheetFormatPr defaultColWidth="9.00390625" defaultRowHeight="12.75"/>
  <cols>
    <col min="1" max="1" width="17.125" style="410" customWidth="1"/>
    <col min="2" max="2" width="10.00390625" style="410" customWidth="1"/>
    <col min="3" max="3" width="42.75390625" style="410" customWidth="1"/>
    <col min="4" max="6" width="14.375" style="1175" customWidth="1"/>
    <col min="7" max="11" width="14.375" style="410" customWidth="1"/>
    <col min="12" max="12" width="9.125" style="410" hidden="1" customWidth="1"/>
    <col min="13" max="13" width="9.125" style="410" customWidth="1"/>
    <col min="14" max="14" width="10.75390625" style="410" bestFit="1" customWidth="1"/>
    <col min="15" max="16384" width="9.125" style="410" customWidth="1"/>
  </cols>
  <sheetData>
    <row r="1" spans="1:11" ht="38.25" customHeight="1">
      <c r="A1" s="1744" t="s">
        <v>590</v>
      </c>
      <c r="B1" s="1745"/>
      <c r="C1" s="1745"/>
      <c r="D1" s="1745"/>
      <c r="E1" s="1745"/>
      <c r="F1" s="1745"/>
      <c r="G1" s="1745"/>
      <c r="H1" s="1745"/>
      <c r="I1" s="1745"/>
      <c r="J1" s="1745"/>
      <c r="K1" s="1151" t="s">
        <v>330</v>
      </c>
    </row>
    <row r="2" spans="1:12" ht="22.5" customHeight="1">
      <c r="A2" s="1746" t="s">
        <v>349</v>
      </c>
      <c r="B2" s="1746"/>
      <c r="C2" s="1747"/>
      <c r="D2" s="1757" t="s">
        <v>441</v>
      </c>
      <c r="E2" s="1758"/>
      <c r="F2" s="1758"/>
      <c r="G2" s="1758"/>
      <c r="H2" s="1748" t="s">
        <v>589</v>
      </c>
      <c r="I2" s="1749"/>
      <c r="J2" s="1749"/>
      <c r="K2" s="1749"/>
      <c r="L2" s="342"/>
    </row>
    <row r="3" spans="1:12" ht="21" customHeight="1">
      <c r="A3" s="1703" t="s">
        <v>347</v>
      </c>
      <c r="B3" s="1750" t="s">
        <v>348</v>
      </c>
      <c r="C3" s="1747"/>
      <c r="D3" s="1753" t="s">
        <v>432</v>
      </c>
      <c r="E3" s="1754"/>
      <c r="F3" s="1755"/>
      <c r="G3" s="1752" t="s">
        <v>160</v>
      </c>
      <c r="H3" s="1751" t="s">
        <v>432</v>
      </c>
      <c r="I3" s="1692"/>
      <c r="J3" s="1692"/>
      <c r="K3" s="1692" t="s">
        <v>160</v>
      </c>
      <c r="L3" s="342"/>
    </row>
    <row r="4" spans="1:12" ht="23.25" customHeight="1">
      <c r="A4" s="1692"/>
      <c r="B4" s="338" t="s">
        <v>350</v>
      </c>
      <c r="C4" s="989" t="s">
        <v>351</v>
      </c>
      <c r="D4" s="1173" t="s">
        <v>58</v>
      </c>
      <c r="E4" s="1173" t="s">
        <v>118</v>
      </c>
      <c r="F4" s="1174" t="s">
        <v>59</v>
      </c>
      <c r="G4" s="1752"/>
      <c r="H4" s="1194" t="s">
        <v>58</v>
      </c>
      <c r="I4" s="414" t="s">
        <v>118</v>
      </c>
      <c r="J4" s="414" t="s">
        <v>59</v>
      </c>
      <c r="K4" s="1756"/>
      <c r="L4" s="342"/>
    </row>
    <row r="5" spans="1:12" ht="26.25" customHeight="1">
      <c r="A5" s="1731" t="s">
        <v>522</v>
      </c>
      <c r="B5" s="1040" t="s">
        <v>571</v>
      </c>
      <c r="C5" s="339" t="s">
        <v>585</v>
      </c>
      <c r="D5" s="1241">
        <v>234.2</v>
      </c>
      <c r="E5" s="1242"/>
      <c r="F5" s="1243"/>
      <c r="G5" s="1182">
        <v>234.2</v>
      </c>
      <c r="H5" s="1148">
        <f>'0102, 0143, 0150'!D12</f>
        <v>460</v>
      </c>
      <c r="I5" s="1331"/>
      <c r="J5" s="1332"/>
      <c r="K5" s="1152">
        <f aca="true" t="shared" si="0" ref="K5:K12">SUM(H5:J5)</f>
        <v>460</v>
      </c>
      <c r="L5" s="342"/>
    </row>
    <row r="6" spans="1:12" ht="26.25" customHeight="1">
      <c r="A6" s="1732"/>
      <c r="B6" s="1039" t="s">
        <v>336</v>
      </c>
      <c r="C6" s="1002" t="s">
        <v>352</v>
      </c>
      <c r="D6" s="1244">
        <v>750</v>
      </c>
      <c r="E6" s="1245"/>
      <c r="F6" s="1246"/>
      <c r="G6" s="1153">
        <v>750</v>
      </c>
      <c r="H6" s="1012">
        <f>'0102, 0143, 0150'!C18</f>
        <v>400</v>
      </c>
      <c r="I6" s="1008"/>
      <c r="J6" s="1021"/>
      <c r="K6" s="1153">
        <f t="shared" si="0"/>
        <v>400</v>
      </c>
      <c r="L6" s="342"/>
    </row>
    <row r="7" spans="1:12" ht="26.25" customHeight="1">
      <c r="A7" s="1732"/>
      <c r="B7" s="1038" t="s">
        <v>458</v>
      </c>
      <c r="C7" s="1004" t="s">
        <v>597</v>
      </c>
      <c r="D7" s="1247">
        <v>3600</v>
      </c>
      <c r="E7" s="1248"/>
      <c r="F7" s="1249"/>
      <c r="G7" s="1154">
        <v>3600</v>
      </c>
      <c r="H7" s="1013">
        <f>'0102, 0143, 0150'!C27</f>
        <v>3240</v>
      </c>
      <c r="I7" s="1010"/>
      <c r="J7" s="1022"/>
      <c r="K7" s="1154">
        <f t="shared" si="0"/>
        <v>3240</v>
      </c>
      <c r="L7" s="342"/>
    </row>
    <row r="8" spans="1:12" ht="26.25" customHeight="1">
      <c r="A8" s="1733"/>
      <c r="B8" s="1740" t="s">
        <v>358</v>
      </c>
      <c r="C8" s="1742"/>
      <c r="D8" s="1250">
        <f>SUM(D5:D7)</f>
        <v>4584.2</v>
      </c>
      <c r="E8" s="1251">
        <f>SUM(E5:E7)</f>
        <v>0</v>
      </c>
      <c r="F8" s="1252">
        <f>SUM(F5:F7)</f>
        <v>0</v>
      </c>
      <c r="G8" s="1155">
        <f>SUM(G5:G7)</f>
        <v>4584.2</v>
      </c>
      <c r="H8" s="1023">
        <f>SUM(H5:H7)</f>
        <v>4100</v>
      </c>
      <c r="I8" s="1024">
        <f>SUM(I6:I7)</f>
        <v>0</v>
      </c>
      <c r="J8" s="1025">
        <f>SUM(J6:J7)</f>
        <v>0</v>
      </c>
      <c r="K8" s="1155">
        <f t="shared" si="0"/>
        <v>4100</v>
      </c>
      <c r="L8" s="342"/>
    </row>
    <row r="9" spans="1:12" ht="26.25" customHeight="1">
      <c r="A9" s="1735" t="s">
        <v>354</v>
      </c>
      <c r="B9" s="1037" t="s">
        <v>334</v>
      </c>
      <c r="C9" s="1001" t="s">
        <v>353</v>
      </c>
      <c r="D9" s="1253">
        <v>63890</v>
      </c>
      <c r="E9" s="1254">
        <v>11800</v>
      </c>
      <c r="F9" s="1255">
        <v>350</v>
      </c>
      <c r="G9" s="1152">
        <v>76040</v>
      </c>
      <c r="H9" s="1026">
        <f>' 0241,0251'!M25-' 0241,0251'!M24-' 0241,0251'!M18</f>
        <v>56546</v>
      </c>
      <c r="I9" s="1020">
        <f>' 0241,0251'!M24</f>
        <v>7250</v>
      </c>
      <c r="J9" s="1027">
        <f>' 0241,0251'!M18</f>
        <v>350</v>
      </c>
      <c r="K9" s="1152">
        <f t="shared" si="0"/>
        <v>64146</v>
      </c>
      <c r="L9" s="342"/>
    </row>
    <row r="10" spans="1:12" ht="26.25" customHeight="1">
      <c r="A10" s="1735"/>
      <c r="B10" s="1051" t="s">
        <v>534</v>
      </c>
      <c r="C10" s="1052" t="s">
        <v>532</v>
      </c>
      <c r="D10" s="1256"/>
      <c r="E10" s="1257">
        <v>54900</v>
      </c>
      <c r="F10" s="1258"/>
      <c r="G10" s="1156">
        <v>54900</v>
      </c>
      <c r="H10" s="1053"/>
      <c r="I10" s="1054">
        <f>' 0241,0251'!E30</f>
        <v>62570</v>
      </c>
      <c r="J10" s="1055"/>
      <c r="K10" s="1156">
        <f>SUM(H10:J10)</f>
        <v>62570</v>
      </c>
      <c r="L10" s="342"/>
    </row>
    <row r="11" spans="1:12" ht="26.25" customHeight="1">
      <c r="A11" s="1736"/>
      <c r="B11" s="1738" t="s">
        <v>358</v>
      </c>
      <c r="C11" s="1739"/>
      <c r="D11" s="1259">
        <f aca="true" t="shared" si="1" ref="D11:K11">SUM(D9:D10)</f>
        <v>63890</v>
      </c>
      <c r="E11" s="1260">
        <f t="shared" si="1"/>
        <v>66700</v>
      </c>
      <c r="F11" s="1261">
        <f t="shared" si="1"/>
        <v>350</v>
      </c>
      <c r="G11" s="1157">
        <f t="shared" si="1"/>
        <v>130940</v>
      </c>
      <c r="H11" s="1028">
        <f t="shared" si="1"/>
        <v>56546</v>
      </c>
      <c r="I11" s="1028">
        <f t="shared" si="1"/>
        <v>69820</v>
      </c>
      <c r="J11" s="1551">
        <f t="shared" si="1"/>
        <v>350</v>
      </c>
      <c r="K11" s="1157">
        <f t="shared" si="1"/>
        <v>126716</v>
      </c>
      <c r="L11" s="342"/>
    </row>
    <row r="12" spans="1:12" ht="26.25" customHeight="1">
      <c r="A12" s="1734" t="s">
        <v>355</v>
      </c>
      <c r="B12" s="1037" t="s">
        <v>339</v>
      </c>
      <c r="C12" s="1001" t="s">
        <v>353</v>
      </c>
      <c r="D12" s="1253">
        <v>10550</v>
      </c>
      <c r="E12" s="1242"/>
      <c r="F12" s="1243"/>
      <c r="G12" s="1152">
        <v>10550</v>
      </c>
      <c r="H12" s="1026">
        <f>' 0341, 0351'!F19</f>
        <v>10600</v>
      </c>
      <c r="I12" s="1007"/>
      <c r="J12" s="1029"/>
      <c r="K12" s="1152">
        <f t="shared" si="0"/>
        <v>10600</v>
      </c>
      <c r="L12" s="342"/>
    </row>
    <row r="13" spans="1:12" ht="26.25" customHeight="1">
      <c r="A13" s="1734"/>
      <c r="B13" s="1051" t="s">
        <v>531</v>
      </c>
      <c r="C13" s="1052" t="s">
        <v>532</v>
      </c>
      <c r="D13" s="1247"/>
      <c r="E13" s="1248"/>
      <c r="F13" s="1249"/>
      <c r="G13" s="1156">
        <v>0</v>
      </c>
      <c r="H13" s="1013"/>
      <c r="I13" s="1010">
        <f>' 0341, 0351'!C24</f>
        <v>156.1</v>
      </c>
      <c r="J13" s="1022"/>
      <c r="K13" s="1154">
        <f>SUM(H13:J13)</f>
        <v>156.1</v>
      </c>
      <c r="L13" s="342"/>
    </row>
    <row r="14" spans="1:12" ht="26.25" customHeight="1">
      <c r="A14" s="1736"/>
      <c r="B14" s="1738" t="s">
        <v>358</v>
      </c>
      <c r="C14" s="1743"/>
      <c r="D14" s="1259">
        <f aca="true" t="shared" si="2" ref="D14:K14">SUM(D12:D13)</f>
        <v>10550</v>
      </c>
      <c r="E14" s="1260">
        <f t="shared" si="2"/>
        <v>0</v>
      </c>
      <c r="F14" s="1261">
        <f t="shared" si="2"/>
        <v>0</v>
      </c>
      <c r="G14" s="1183">
        <f t="shared" si="2"/>
        <v>10550</v>
      </c>
      <c r="H14" s="1023">
        <f t="shared" si="2"/>
        <v>10600</v>
      </c>
      <c r="I14" s="1024">
        <f t="shared" si="2"/>
        <v>156.1</v>
      </c>
      <c r="J14" s="1025">
        <f t="shared" si="2"/>
        <v>0</v>
      </c>
      <c r="K14" s="1185">
        <f t="shared" si="2"/>
        <v>10756.1</v>
      </c>
      <c r="L14" s="342"/>
    </row>
    <row r="15" spans="1:12" ht="26.25" customHeight="1">
      <c r="A15" s="1731" t="s">
        <v>359</v>
      </c>
      <c r="B15" s="1190" t="s">
        <v>594</v>
      </c>
      <c r="C15" s="1195" t="s">
        <v>569</v>
      </c>
      <c r="D15" s="1262">
        <v>0</v>
      </c>
      <c r="E15" s="1263"/>
      <c r="F15" s="1264">
        <v>0</v>
      </c>
      <c r="G15" s="1184">
        <f>SUM(D15:F15)</f>
        <v>0</v>
      </c>
      <c r="H15" s="1335">
        <f>'0401,0409, 0440'!C26</f>
        <v>600</v>
      </c>
      <c r="I15" s="1124"/>
      <c r="J15" s="1125"/>
      <c r="K15" s="1336">
        <f>SUM(H15:J15)</f>
        <v>600</v>
      </c>
      <c r="L15" s="342"/>
    </row>
    <row r="16" spans="1:12" ht="26.25" customHeight="1">
      <c r="A16" s="1734"/>
      <c r="B16" s="1664" t="s">
        <v>679</v>
      </c>
      <c r="C16" s="1665" t="s">
        <v>378</v>
      </c>
      <c r="D16" s="1666"/>
      <c r="E16" s="1667"/>
      <c r="F16" s="1668"/>
      <c r="G16" s="1669">
        <f>SUM(D16:F16)</f>
        <v>0</v>
      </c>
      <c r="H16" s="1670">
        <f>'0401,0409, 0440'!C31</f>
        <v>3670.5</v>
      </c>
      <c r="I16" s="1671"/>
      <c r="J16" s="1672"/>
      <c r="K16" s="1673">
        <f>SUM(H16:J16)</f>
        <v>3670.5</v>
      </c>
      <c r="L16" s="342"/>
    </row>
    <row r="17" spans="1:12" ht="26.25" customHeight="1">
      <c r="A17" s="1732"/>
      <c r="B17" s="1107" t="s">
        <v>356</v>
      </c>
      <c r="C17" s="1108" t="s">
        <v>357</v>
      </c>
      <c r="D17" s="1265">
        <v>112568</v>
      </c>
      <c r="E17" s="1266"/>
      <c r="F17" s="1267">
        <v>875</v>
      </c>
      <c r="G17" s="1187">
        <v>113443</v>
      </c>
      <c r="H17" s="1191">
        <f>'0401,0409, 0440'!F61-'0401,0409, 0440'!F51+'0401,0409, 0440'!E73+'0440 ZŠ MŠ'!E30</f>
        <v>110112</v>
      </c>
      <c r="I17" s="1192"/>
      <c r="J17" s="1193">
        <f>'0401,0409, 0440'!F51</f>
        <v>2600</v>
      </c>
      <c r="K17" s="1187">
        <f aca="true" t="shared" si="3" ref="K17:K60">SUM(H17:J17)</f>
        <v>112712</v>
      </c>
      <c r="L17" s="342"/>
    </row>
    <row r="18" spans="1:12" ht="26.25" customHeight="1">
      <c r="A18" s="1732"/>
      <c r="B18" s="1039" t="s">
        <v>335</v>
      </c>
      <c r="C18" s="1002" t="s">
        <v>353</v>
      </c>
      <c r="D18" s="1268"/>
      <c r="E18" s="1269">
        <v>6700</v>
      </c>
      <c r="F18" s="1246"/>
      <c r="G18" s="1153">
        <v>6700</v>
      </c>
      <c r="H18" s="1030"/>
      <c r="I18" s="1009">
        <f>'0441, 0451, '!D23</f>
        <v>4000</v>
      </c>
      <c r="J18" s="1021"/>
      <c r="K18" s="1153">
        <f t="shared" si="3"/>
        <v>4000</v>
      </c>
      <c r="L18" s="342"/>
    </row>
    <row r="19" spans="1:12" ht="26.25" customHeight="1">
      <c r="A19" s="1732"/>
      <c r="B19" s="1176" t="s">
        <v>595</v>
      </c>
      <c r="C19" s="1177" t="s">
        <v>368</v>
      </c>
      <c r="D19" s="1270"/>
      <c r="E19" s="1257"/>
      <c r="F19" s="1258"/>
      <c r="G19" s="1156">
        <v>0</v>
      </c>
      <c r="H19" s="1078"/>
      <c r="I19" s="1054"/>
      <c r="J19" s="1055"/>
      <c r="K19" s="1156">
        <f>SUM(H19:J19)</f>
        <v>0</v>
      </c>
      <c r="L19" s="342"/>
    </row>
    <row r="20" spans="1:12" ht="26.25" customHeight="1">
      <c r="A20" s="1732"/>
      <c r="B20" s="1038" t="s">
        <v>540</v>
      </c>
      <c r="C20" s="1004" t="s">
        <v>541</v>
      </c>
      <c r="D20" s="1271"/>
      <c r="E20" s="1272">
        <v>41872</v>
      </c>
      <c r="F20" s="1249"/>
      <c r="G20" s="1154">
        <v>41872</v>
      </c>
      <c r="H20" s="1031"/>
      <c r="I20" s="1011">
        <f>'0441, 0451, '!E30</f>
        <v>227956.1</v>
      </c>
      <c r="J20" s="1022"/>
      <c r="K20" s="1154">
        <f t="shared" si="3"/>
        <v>227956.1</v>
      </c>
      <c r="L20" s="342"/>
    </row>
    <row r="21" spans="1:12" ht="26.25" customHeight="1">
      <c r="A21" s="1733"/>
      <c r="B21" s="1740" t="s">
        <v>358</v>
      </c>
      <c r="C21" s="1741"/>
      <c r="D21" s="1250">
        <f>SUM(D15:D20)</f>
        <v>112568</v>
      </c>
      <c r="E21" s="1251">
        <f>SUM(E15:E20)</f>
        <v>48572</v>
      </c>
      <c r="F21" s="1252">
        <f>SUM(F15:F20)</f>
        <v>875</v>
      </c>
      <c r="G21" s="1185">
        <f>SUM(G17:G20)</f>
        <v>162015</v>
      </c>
      <c r="H21" s="1023">
        <f>SUM(H15:H20)</f>
        <v>114382.5</v>
      </c>
      <c r="I21" s="1024">
        <f>SUM(I15:I20)</f>
        <v>231956.1</v>
      </c>
      <c r="J21" s="1025">
        <f>SUM(J15:J20)</f>
        <v>2600</v>
      </c>
      <c r="K21" s="1185">
        <f>SUM(K15:K20)</f>
        <v>348938.6</v>
      </c>
      <c r="L21" s="342"/>
    </row>
    <row r="22" spans="1:12" ht="26.25" customHeight="1">
      <c r="A22" s="1734" t="s">
        <v>362</v>
      </c>
      <c r="B22" s="1037" t="s">
        <v>360</v>
      </c>
      <c r="C22" s="1001" t="s">
        <v>361</v>
      </c>
      <c r="D22" s="1253">
        <v>33998</v>
      </c>
      <c r="E22" s="1242"/>
      <c r="F22" s="1255">
        <v>800</v>
      </c>
      <c r="G22" s="1152">
        <v>34798</v>
      </c>
      <c r="H22" s="1033">
        <f>'05'!H31-'05'!H24+'0539, CSOP, 0551'!D39+'0539, CSOP, 0551'!C48</f>
        <v>35748</v>
      </c>
      <c r="I22" s="1007"/>
      <c r="J22" s="1027">
        <f>'05'!H24</f>
        <v>800</v>
      </c>
      <c r="K22" s="1152">
        <f t="shared" si="3"/>
        <v>36548</v>
      </c>
      <c r="L22" s="342"/>
    </row>
    <row r="23" spans="1:12" ht="26.25" customHeight="1">
      <c r="A23" s="1737"/>
      <c r="B23" s="1079" t="s">
        <v>542</v>
      </c>
      <c r="C23" s="1080" t="s">
        <v>532</v>
      </c>
      <c r="D23" s="1273"/>
      <c r="E23" s="1222">
        <v>1190</v>
      </c>
      <c r="F23" s="1228"/>
      <c r="G23" s="1186">
        <v>1190</v>
      </c>
      <c r="H23" s="1081"/>
      <c r="I23" s="1082">
        <f>'0539, CSOP, 0551'!E53</f>
        <v>10000</v>
      </c>
      <c r="J23" s="1083"/>
      <c r="K23" s="1186">
        <f t="shared" si="3"/>
        <v>10000</v>
      </c>
      <c r="L23" s="342"/>
    </row>
    <row r="24" spans="1:12" ht="26.25" customHeight="1">
      <c r="A24" s="1736"/>
      <c r="B24" s="1740" t="s">
        <v>358</v>
      </c>
      <c r="C24" s="1741"/>
      <c r="D24" s="1250">
        <f aca="true" t="shared" si="4" ref="D24:J24">SUM(D22:D23)</f>
        <v>33998</v>
      </c>
      <c r="E24" s="1251">
        <f t="shared" si="4"/>
        <v>1190</v>
      </c>
      <c r="F24" s="1252">
        <f t="shared" si="4"/>
        <v>800</v>
      </c>
      <c r="G24" s="1185">
        <f t="shared" si="4"/>
        <v>35988</v>
      </c>
      <c r="H24" s="1023">
        <f t="shared" si="4"/>
        <v>35748</v>
      </c>
      <c r="I24" s="1024">
        <f t="shared" si="4"/>
        <v>10000</v>
      </c>
      <c r="J24" s="1025">
        <f t="shared" si="4"/>
        <v>800</v>
      </c>
      <c r="K24" s="1185">
        <f t="shared" si="3"/>
        <v>46548</v>
      </c>
      <c r="L24" s="342"/>
    </row>
    <row r="25" spans="1:12" ht="26.25" customHeight="1">
      <c r="A25" s="1731" t="s">
        <v>523</v>
      </c>
      <c r="B25" s="1040" t="s">
        <v>570</v>
      </c>
      <c r="C25" s="339" t="s">
        <v>569</v>
      </c>
      <c r="D25" s="1274">
        <v>11251</v>
      </c>
      <c r="E25" s="1275"/>
      <c r="F25" s="1685"/>
      <c r="G25" s="1182">
        <f>D25+F25</f>
        <v>11251</v>
      </c>
      <c r="H25" s="1110">
        <f>'0601, 0637, 0638'!K26-'0601, 0637, 0638'!K17</f>
        <v>11245</v>
      </c>
      <c r="I25" s="1111"/>
      <c r="J25" s="1376">
        <f>'0601, 0637, 0638'!K17</f>
        <v>200</v>
      </c>
      <c r="K25" s="1015">
        <f t="shared" si="3"/>
        <v>11445</v>
      </c>
      <c r="L25" s="342"/>
    </row>
    <row r="26" spans="1:12" ht="26.25" customHeight="1">
      <c r="A26" s="1734"/>
      <c r="B26" s="1107" t="s">
        <v>525</v>
      </c>
      <c r="C26" s="1108" t="s">
        <v>526</v>
      </c>
      <c r="D26" s="1276">
        <v>269</v>
      </c>
      <c r="E26" s="1277"/>
      <c r="F26" s="1278"/>
      <c r="G26" s="1187">
        <v>269</v>
      </c>
      <c r="H26" s="1112">
        <f>'0608,0624, 0626'!C19</f>
        <v>242</v>
      </c>
      <c r="I26" s="1113"/>
      <c r="J26" s="1114"/>
      <c r="K26" s="1109">
        <f>SUM(H26:J26)</f>
        <v>242</v>
      </c>
      <c r="L26" s="342"/>
    </row>
    <row r="27" spans="1:12" ht="26.25" customHeight="1">
      <c r="A27" s="1732"/>
      <c r="B27" s="1039" t="s">
        <v>363</v>
      </c>
      <c r="C27" s="1002" t="s">
        <v>382</v>
      </c>
      <c r="D27" s="1244">
        <v>3485</v>
      </c>
      <c r="E27" s="1245"/>
      <c r="F27" s="1246"/>
      <c r="G27" s="1153">
        <v>3485</v>
      </c>
      <c r="H27" s="1012">
        <f>'0608,0624, 0626'!C23</f>
        <v>3200</v>
      </c>
      <c r="I27" s="1008"/>
      <c r="J27" s="1016"/>
      <c r="K27" s="1003">
        <f t="shared" si="3"/>
        <v>3200</v>
      </c>
      <c r="L27" s="342"/>
    </row>
    <row r="28" spans="1:12" ht="26.25" customHeight="1">
      <c r="A28" s="1732"/>
      <c r="B28" s="1039" t="s">
        <v>365</v>
      </c>
      <c r="C28" s="1002" t="s">
        <v>366</v>
      </c>
      <c r="D28" s="1244">
        <v>265</v>
      </c>
      <c r="E28" s="1245"/>
      <c r="F28" s="1246"/>
      <c r="G28" s="1153">
        <v>265</v>
      </c>
      <c r="H28" s="1012">
        <f>'0608,0624, 0626'!C32</f>
        <v>322</v>
      </c>
      <c r="I28" s="1008"/>
      <c r="J28" s="1016"/>
      <c r="K28" s="1003">
        <f t="shared" si="3"/>
        <v>322</v>
      </c>
      <c r="L28" s="342"/>
    </row>
    <row r="29" spans="1:12" ht="26.25" customHeight="1">
      <c r="A29" s="1732"/>
      <c r="B29" s="1039" t="s">
        <v>575</v>
      </c>
      <c r="C29" s="1119" t="s">
        <v>371</v>
      </c>
      <c r="D29" s="1209">
        <v>5774</v>
      </c>
      <c r="E29" s="1210"/>
      <c r="F29" s="1267"/>
      <c r="G29" s="1187">
        <v>5774</v>
      </c>
      <c r="H29" s="1120">
        <f>'0601, 0637, 0638'!D36</f>
        <v>5754</v>
      </c>
      <c r="I29" s="1121"/>
      <c r="J29" s="1122"/>
      <c r="K29" s="1109">
        <f t="shared" si="3"/>
        <v>5754</v>
      </c>
      <c r="L29" s="342"/>
    </row>
    <row r="30" spans="1:12" ht="26.25" customHeight="1">
      <c r="A30" s="1732"/>
      <c r="B30" s="1039" t="s">
        <v>367</v>
      </c>
      <c r="C30" s="1002" t="s">
        <v>368</v>
      </c>
      <c r="D30" s="1244">
        <v>200</v>
      </c>
      <c r="E30" s="1245"/>
      <c r="F30" s="1246"/>
      <c r="G30" s="1153">
        <v>200</v>
      </c>
      <c r="H30" s="1012">
        <f>'0601, 0637, 0638'!C41</f>
        <v>200</v>
      </c>
      <c r="I30" s="1008"/>
      <c r="J30" s="1016"/>
      <c r="K30" s="1003">
        <f t="shared" si="3"/>
        <v>200</v>
      </c>
      <c r="L30" s="342"/>
    </row>
    <row r="31" spans="1:12" ht="26.25" customHeight="1">
      <c r="A31" s="1732"/>
      <c r="B31" s="1039" t="s">
        <v>369</v>
      </c>
      <c r="C31" s="1002" t="s">
        <v>623</v>
      </c>
      <c r="D31" s="1244">
        <v>7975</v>
      </c>
      <c r="E31" s="1245"/>
      <c r="F31" s="1279">
        <v>2550</v>
      </c>
      <c r="G31" s="1153">
        <v>10525</v>
      </c>
      <c r="H31" s="1012">
        <f>'0640,0651'!I24-'0640,0651'!I16+'0640,0651'!D30</f>
        <v>6469</v>
      </c>
      <c r="I31" s="1008"/>
      <c r="J31" s="1017">
        <f>'0640,0651'!I16</f>
        <v>850</v>
      </c>
      <c r="K31" s="1003">
        <f t="shared" si="3"/>
        <v>7319</v>
      </c>
      <c r="L31" s="342"/>
    </row>
    <row r="32" spans="1:12" ht="26.25" customHeight="1">
      <c r="A32" s="1732"/>
      <c r="B32" s="1038" t="s">
        <v>547</v>
      </c>
      <c r="C32" s="1004" t="s">
        <v>541</v>
      </c>
      <c r="D32" s="1247"/>
      <c r="E32" s="1272">
        <v>320</v>
      </c>
      <c r="F32" s="1249"/>
      <c r="G32" s="1154">
        <v>320</v>
      </c>
      <c r="H32" s="1013"/>
      <c r="I32" s="1011">
        <f>'0640,0651'!D41</f>
        <v>0</v>
      </c>
      <c r="J32" s="1018"/>
      <c r="K32" s="1005">
        <f>SUM(H32:J32)</f>
        <v>0</v>
      </c>
      <c r="L32" s="342"/>
    </row>
    <row r="33" spans="1:14" ht="26.25" customHeight="1">
      <c r="A33" s="1733"/>
      <c r="B33" s="1740" t="s">
        <v>358</v>
      </c>
      <c r="C33" s="1741"/>
      <c r="D33" s="1250">
        <f aca="true" t="shared" si="5" ref="D33:J33">SUM(D25:D32)</f>
        <v>29219</v>
      </c>
      <c r="E33" s="1251">
        <f t="shared" si="5"/>
        <v>320</v>
      </c>
      <c r="F33" s="1252">
        <f t="shared" si="5"/>
        <v>2550</v>
      </c>
      <c r="G33" s="1185">
        <f t="shared" si="5"/>
        <v>32089</v>
      </c>
      <c r="H33" s="1023">
        <f t="shared" si="5"/>
        <v>27432</v>
      </c>
      <c r="I33" s="1024">
        <f t="shared" si="5"/>
        <v>0</v>
      </c>
      <c r="J33" s="1032">
        <f t="shared" si="5"/>
        <v>1050</v>
      </c>
      <c r="K33" s="1014">
        <f>SUM(H33:J33)</f>
        <v>28482</v>
      </c>
      <c r="L33" s="342"/>
      <c r="N33" s="413">
        <f>SUM(D33:F33)</f>
        <v>32089</v>
      </c>
    </row>
    <row r="34" spans="1:12" ht="26.25" customHeight="1">
      <c r="A34" s="1731" t="s">
        <v>373</v>
      </c>
      <c r="B34" s="1212" t="s">
        <v>370</v>
      </c>
      <c r="C34" s="1213" t="s">
        <v>371</v>
      </c>
      <c r="D34" s="1280">
        <v>119</v>
      </c>
      <c r="E34" s="1201"/>
      <c r="F34" s="1202"/>
      <c r="G34" s="1214">
        <v>119</v>
      </c>
      <c r="H34" s="1215">
        <f>'0737, 0739, 0741'!D18</f>
        <v>119</v>
      </c>
      <c r="I34" s="1216"/>
      <c r="J34" s="1217"/>
      <c r="K34" s="1214">
        <f t="shared" si="3"/>
        <v>119</v>
      </c>
      <c r="L34" s="342"/>
    </row>
    <row r="35" spans="1:12" ht="26.25" customHeight="1">
      <c r="A35" s="1737"/>
      <c r="B35" s="1418" t="s">
        <v>372</v>
      </c>
      <c r="C35" s="1419" t="s">
        <v>361</v>
      </c>
      <c r="D35" s="1420">
        <v>1070</v>
      </c>
      <c r="E35" s="1421"/>
      <c r="F35" s="1422"/>
      <c r="G35" s="1423">
        <v>1070</v>
      </c>
      <c r="H35" s="1424">
        <f>'0737, 0739, 0741'!C36-'0737, 0739, 0741'!C32</f>
        <v>780</v>
      </c>
      <c r="I35" s="1425"/>
      <c r="J35" s="1426">
        <f>'0737, 0739, 0741'!C32</f>
        <v>0</v>
      </c>
      <c r="K35" s="1423">
        <f t="shared" si="3"/>
        <v>780</v>
      </c>
      <c r="L35" s="342"/>
    </row>
    <row r="36" spans="1:12" ht="26.25" customHeight="1">
      <c r="A36" s="1737"/>
      <c r="B36" s="1079" t="s">
        <v>700</v>
      </c>
      <c r="C36" s="1080" t="s">
        <v>353</v>
      </c>
      <c r="D36" s="1227"/>
      <c r="E36" s="1223"/>
      <c r="F36" s="1228"/>
      <c r="G36" s="1186"/>
      <c r="H36" s="1427"/>
      <c r="I36" s="1428">
        <f>'[56]0841'!$C$3</f>
        <v>13649</v>
      </c>
      <c r="J36" s="1429"/>
      <c r="K36" s="1186">
        <f>SUM(H36:J36)</f>
        <v>13649</v>
      </c>
      <c r="L36" s="342"/>
    </row>
    <row r="37" spans="1:12" ht="26.25" customHeight="1">
      <c r="A37" s="1736"/>
      <c r="B37" s="1738" t="s">
        <v>358</v>
      </c>
      <c r="C37" s="1743"/>
      <c r="D37" s="1281">
        <f>SUM(D34:D36)</f>
        <v>1189</v>
      </c>
      <c r="E37" s="1282">
        <f aca="true" t="shared" si="6" ref="E37:J37">SUM(E34:E35)</f>
        <v>0</v>
      </c>
      <c r="F37" s="1283">
        <f t="shared" si="6"/>
        <v>0</v>
      </c>
      <c r="G37" s="1183">
        <f t="shared" si="6"/>
        <v>1189</v>
      </c>
      <c r="H37" s="1028">
        <f>SUM(H34:H36)</f>
        <v>899</v>
      </c>
      <c r="I37" s="1024">
        <f>SUM(I34:I36)</f>
        <v>13649</v>
      </c>
      <c r="J37" s="1025">
        <f t="shared" si="6"/>
        <v>0</v>
      </c>
      <c r="K37" s="1185">
        <f t="shared" si="3"/>
        <v>14548</v>
      </c>
      <c r="L37" s="342"/>
    </row>
    <row r="38" spans="1:12" ht="26.25" customHeight="1">
      <c r="A38" s="1694" t="s">
        <v>524</v>
      </c>
      <c r="B38" s="1037" t="s">
        <v>572</v>
      </c>
      <c r="C38" s="339" t="s">
        <v>585</v>
      </c>
      <c r="D38" s="1200">
        <v>850</v>
      </c>
      <c r="E38" s="1201">
        <v>10150</v>
      </c>
      <c r="F38" s="1202"/>
      <c r="G38" s="1218">
        <v>11000</v>
      </c>
      <c r="H38" s="1148">
        <f>'0802,  0808, 0839,0841,0843'!C12</f>
        <v>850</v>
      </c>
      <c r="I38" s="1007"/>
      <c r="J38" s="1029"/>
      <c r="K38" s="1152">
        <f t="shared" si="3"/>
        <v>850</v>
      </c>
      <c r="L38" s="342"/>
    </row>
    <row r="39" spans="1:12" ht="26.25" customHeight="1">
      <c r="A39" s="1761"/>
      <c r="B39" s="1178" t="s">
        <v>596</v>
      </c>
      <c r="C39" s="1179" t="s">
        <v>526</v>
      </c>
      <c r="D39" s="1203"/>
      <c r="E39" s="1204"/>
      <c r="F39" s="1205"/>
      <c r="G39" s="1187">
        <v>0</v>
      </c>
      <c r="H39" s="1112">
        <f>'0802,  0808, 0839,0841,0843'!C18</f>
        <v>2</v>
      </c>
      <c r="I39" s="1113"/>
      <c r="J39" s="1115"/>
      <c r="K39" s="1187">
        <f>SUM(H39:J39)</f>
        <v>2</v>
      </c>
      <c r="L39" s="342"/>
    </row>
    <row r="40" spans="1:12" ht="26.25" customHeight="1">
      <c r="A40" s="1732"/>
      <c r="B40" s="1039" t="s">
        <v>374</v>
      </c>
      <c r="C40" s="1002" t="s">
        <v>361</v>
      </c>
      <c r="D40" s="1206">
        <v>300</v>
      </c>
      <c r="E40" s="1207"/>
      <c r="F40" s="1208"/>
      <c r="G40" s="1153">
        <v>300</v>
      </c>
      <c r="H40" s="1012">
        <f>'0802,  0808, 0839,0841,0843'!C23</f>
        <v>300</v>
      </c>
      <c r="I40" s="1008"/>
      <c r="J40" s="1021"/>
      <c r="K40" s="1153">
        <f t="shared" si="3"/>
        <v>300</v>
      </c>
      <c r="L40" s="342"/>
    </row>
    <row r="41" spans="1:12" ht="26.25" customHeight="1">
      <c r="A41" s="1732"/>
      <c r="B41" s="1039" t="s">
        <v>375</v>
      </c>
      <c r="C41" s="1002" t="s">
        <v>353</v>
      </c>
      <c r="D41" s="1206">
        <v>265</v>
      </c>
      <c r="E41" s="1207"/>
      <c r="F41" s="1208"/>
      <c r="G41" s="1153">
        <v>265</v>
      </c>
      <c r="H41" s="1012">
        <f>'0802,  0808, 0839,0841,0843'!C28</f>
        <v>238</v>
      </c>
      <c r="I41" s="1008"/>
      <c r="J41" s="1021"/>
      <c r="K41" s="1153">
        <f t="shared" si="3"/>
        <v>238</v>
      </c>
      <c r="L41" s="342"/>
    </row>
    <row r="42" spans="1:12" ht="26.25" customHeight="1">
      <c r="A42" s="1732"/>
      <c r="B42" s="1039" t="s">
        <v>376</v>
      </c>
      <c r="C42" s="1002" t="s">
        <v>352</v>
      </c>
      <c r="D42" s="1206">
        <v>85</v>
      </c>
      <c r="E42" s="1207"/>
      <c r="F42" s="1208"/>
      <c r="G42" s="1153">
        <v>85</v>
      </c>
      <c r="H42" s="1012">
        <f>'0802,  0808, 0839,0841,0843'!C35-'0802,  0808, 0839,0841,0843'!C34</f>
        <v>50</v>
      </c>
      <c r="I42" s="1008">
        <f>'0802,  0808, 0839,0841,0843'!C34</f>
        <v>3000</v>
      </c>
      <c r="J42" s="1021"/>
      <c r="K42" s="1153">
        <f t="shared" si="3"/>
        <v>3050</v>
      </c>
      <c r="L42" s="342"/>
    </row>
    <row r="43" spans="1:12" ht="26.25" customHeight="1">
      <c r="A43" s="1732"/>
      <c r="B43" s="1051" t="s">
        <v>538</v>
      </c>
      <c r="C43" s="1052" t="s">
        <v>532</v>
      </c>
      <c r="D43" s="1206">
        <v>0</v>
      </c>
      <c r="E43" s="1207">
        <v>9250</v>
      </c>
      <c r="F43" s="1208"/>
      <c r="G43" s="1156">
        <v>9250</v>
      </c>
      <c r="H43" s="1053"/>
      <c r="I43" s="1056">
        <f>'0851, 0853'!E19</f>
        <v>18480</v>
      </c>
      <c r="J43" s="1055"/>
      <c r="K43" s="1153">
        <f t="shared" si="3"/>
        <v>18480</v>
      </c>
      <c r="L43" s="342"/>
    </row>
    <row r="44" spans="1:12" ht="26.25" customHeight="1">
      <c r="A44" s="1732"/>
      <c r="B44" s="1039" t="s">
        <v>539</v>
      </c>
      <c r="C44" s="1002" t="s">
        <v>530</v>
      </c>
      <c r="D44" s="1209">
        <v>6697.2</v>
      </c>
      <c r="E44" s="1210"/>
      <c r="F44" s="1211"/>
      <c r="G44" s="1153">
        <v>6697.2</v>
      </c>
      <c r="H44" s="1012">
        <f>'0851, 0853'!E38</f>
        <v>7417</v>
      </c>
      <c r="I44" s="1008"/>
      <c r="J44" s="1021"/>
      <c r="K44" s="1153">
        <f t="shared" si="3"/>
        <v>7417</v>
      </c>
      <c r="L44" s="343"/>
    </row>
    <row r="45" spans="1:12" ht="26.25" customHeight="1">
      <c r="A45" s="1733"/>
      <c r="B45" s="1738" t="s">
        <v>358</v>
      </c>
      <c r="C45" s="1743"/>
      <c r="D45" s="1259">
        <f aca="true" t="shared" si="7" ref="D45:J45">SUM(D38:D44)</f>
        <v>8197.2</v>
      </c>
      <c r="E45" s="1260">
        <f t="shared" si="7"/>
        <v>19400</v>
      </c>
      <c r="F45" s="1261">
        <f t="shared" si="7"/>
        <v>0</v>
      </c>
      <c r="G45" s="1183">
        <f t="shared" si="7"/>
        <v>27597.2</v>
      </c>
      <c r="H45" s="1028">
        <f t="shared" si="7"/>
        <v>8857</v>
      </c>
      <c r="I45" s="1028">
        <f t="shared" si="7"/>
        <v>21480</v>
      </c>
      <c r="J45" s="1149">
        <f t="shared" si="7"/>
        <v>0</v>
      </c>
      <c r="K45" s="1084">
        <f t="shared" si="3"/>
        <v>30337</v>
      </c>
      <c r="L45" s="342"/>
    </row>
    <row r="46" spans="1:12" ht="26.25" customHeight="1">
      <c r="A46" s="1734" t="s">
        <v>583</v>
      </c>
      <c r="B46" s="1296" t="s">
        <v>574</v>
      </c>
      <c r="C46" s="1302" t="s">
        <v>573</v>
      </c>
      <c r="D46" s="1284">
        <v>2500</v>
      </c>
      <c r="E46" s="1285"/>
      <c r="F46" s="1286"/>
      <c r="G46" s="1188">
        <v>2500</v>
      </c>
      <c r="H46" s="1116">
        <f>'0903, 0904, 0909'!C5</f>
        <v>2500</v>
      </c>
      <c r="I46" s="1117"/>
      <c r="J46" s="1118"/>
      <c r="K46" s="1188">
        <f>SUM(H46:J46)</f>
        <v>2500</v>
      </c>
      <c r="L46" s="342"/>
    </row>
    <row r="47" spans="1:12" ht="26.25" customHeight="1">
      <c r="A47" s="1734"/>
      <c r="B47" s="1297" t="s">
        <v>578</v>
      </c>
      <c r="C47" s="1303" t="s">
        <v>579</v>
      </c>
      <c r="D47" s="1287">
        <v>1500</v>
      </c>
      <c r="E47" s="1288"/>
      <c r="F47" s="1289"/>
      <c r="G47" s="1169">
        <v>1500</v>
      </c>
      <c r="H47" s="1123">
        <f>'0903, 0904, 0909'!C13</f>
        <v>1350</v>
      </c>
      <c r="I47" s="1124"/>
      <c r="J47" s="1125"/>
      <c r="K47" s="1169">
        <f>SUM(H47:J47)</f>
        <v>1350</v>
      </c>
      <c r="L47" s="342"/>
    </row>
    <row r="48" spans="1:12" ht="26.25" customHeight="1">
      <c r="A48" s="1734"/>
      <c r="B48" s="1298" t="s">
        <v>377</v>
      </c>
      <c r="C48" s="1304" t="s">
        <v>378</v>
      </c>
      <c r="D48" s="1209">
        <v>1450</v>
      </c>
      <c r="E48" s="1210"/>
      <c r="F48" s="1211"/>
      <c r="G48" s="1187">
        <v>1450</v>
      </c>
      <c r="H48" s="1120">
        <f>'0903, 0904, 0909'!C23</f>
        <v>780</v>
      </c>
      <c r="I48" s="1121"/>
      <c r="J48" s="1126"/>
      <c r="K48" s="1187">
        <f>SUM(H48:J48)</f>
        <v>780</v>
      </c>
      <c r="L48" s="342"/>
    </row>
    <row r="49" spans="1:12" ht="26.25" customHeight="1">
      <c r="A49" s="1737"/>
      <c r="B49" s="1299" t="s">
        <v>210</v>
      </c>
      <c r="C49" s="1305" t="s">
        <v>364</v>
      </c>
      <c r="D49" s="1244">
        <v>50544</v>
      </c>
      <c r="E49" s="1269">
        <v>1040</v>
      </c>
      <c r="F49" s="1246"/>
      <c r="G49" s="1153">
        <v>51584</v>
      </c>
      <c r="H49" s="1012">
        <f>'0912'!F47-'0912'!F46</f>
        <v>50618</v>
      </c>
      <c r="I49" s="1009">
        <f>'0912'!F46</f>
        <v>2020</v>
      </c>
      <c r="J49" s="1021"/>
      <c r="K49" s="1153">
        <f t="shared" si="3"/>
        <v>52638</v>
      </c>
      <c r="L49" s="342"/>
    </row>
    <row r="50" spans="1:12" ht="26.25" customHeight="1">
      <c r="A50" s="1737"/>
      <c r="B50" s="1299" t="s">
        <v>379</v>
      </c>
      <c r="C50" s="1305" t="s">
        <v>382</v>
      </c>
      <c r="D50" s="1244">
        <v>36668</v>
      </c>
      <c r="E50" s="1269">
        <v>4900</v>
      </c>
      <c r="F50" s="1246"/>
      <c r="G50" s="1153">
        <v>41568</v>
      </c>
      <c r="H50" s="1012">
        <f>'0924'!E22-'0924'!E21</f>
        <v>33348</v>
      </c>
      <c r="I50" s="1009">
        <f>'0924'!E21</f>
        <v>4900</v>
      </c>
      <c r="J50" s="1021"/>
      <c r="K50" s="1153">
        <f t="shared" si="3"/>
        <v>38248</v>
      </c>
      <c r="L50" s="342"/>
    </row>
    <row r="51" spans="1:12" ht="26.25" customHeight="1">
      <c r="A51" s="1737"/>
      <c r="B51" s="1299" t="s">
        <v>211</v>
      </c>
      <c r="C51" s="1305" t="s">
        <v>366</v>
      </c>
      <c r="D51" s="1244">
        <v>156214</v>
      </c>
      <c r="E51" s="1245"/>
      <c r="F51" s="1246"/>
      <c r="G51" s="1171">
        <v>156214</v>
      </c>
      <c r="H51" s="1232">
        <f>'0926'!F43</f>
        <v>176991.5</v>
      </c>
      <c r="I51" s="1008"/>
      <c r="J51" s="1021"/>
      <c r="K51" s="1153">
        <f t="shared" si="3"/>
        <v>176991.5</v>
      </c>
      <c r="L51" s="342"/>
    </row>
    <row r="52" spans="1:12" ht="26.25" customHeight="1">
      <c r="A52" s="1737"/>
      <c r="B52" s="1299" t="s">
        <v>380</v>
      </c>
      <c r="C52" s="1305" t="s">
        <v>381</v>
      </c>
      <c r="D52" s="1244">
        <v>5994.9</v>
      </c>
      <c r="E52" s="1245"/>
      <c r="F52" s="1246"/>
      <c r="G52" s="1171">
        <v>5994.9</v>
      </c>
      <c r="H52" s="1232">
        <f>'0926SF'!D11</f>
        <v>6919</v>
      </c>
      <c r="I52" s="1008"/>
      <c r="J52" s="1021"/>
      <c r="K52" s="1153">
        <f t="shared" si="3"/>
        <v>6919</v>
      </c>
      <c r="L52" s="342"/>
    </row>
    <row r="53" spans="1:12" ht="26.25" customHeight="1">
      <c r="A53" s="1737"/>
      <c r="B53" s="1299" t="s">
        <v>383</v>
      </c>
      <c r="C53" s="1305" t="s">
        <v>371</v>
      </c>
      <c r="D53" s="1244">
        <v>1060</v>
      </c>
      <c r="E53" s="1245"/>
      <c r="F53" s="1246"/>
      <c r="G53" s="1171">
        <v>1060</v>
      </c>
      <c r="H53" s="1232">
        <f>'0937, 0938, '!D21</f>
        <v>1060</v>
      </c>
      <c r="I53" s="1008"/>
      <c r="J53" s="1021"/>
      <c r="K53" s="1153">
        <f t="shared" si="3"/>
        <v>1060</v>
      </c>
      <c r="L53" s="342"/>
    </row>
    <row r="54" spans="1:12" ht="26.25" customHeight="1">
      <c r="A54" s="1737"/>
      <c r="B54" s="1300" t="s">
        <v>384</v>
      </c>
      <c r="C54" s="1306" t="s">
        <v>368</v>
      </c>
      <c r="D54" s="1225">
        <v>4160</v>
      </c>
      <c r="E54" s="1219"/>
      <c r="F54" s="1226"/>
      <c r="G54" s="1229">
        <v>4160</v>
      </c>
      <c r="H54" s="1233">
        <f>'0937, 0938, '!D42</f>
        <v>3800</v>
      </c>
      <c r="I54" s="1220"/>
      <c r="J54" s="1221"/>
      <c r="K54" s="1231">
        <f t="shared" si="3"/>
        <v>3800</v>
      </c>
      <c r="L54" s="342"/>
    </row>
    <row r="55" spans="1:13" ht="26.25" customHeight="1">
      <c r="A55" s="1737"/>
      <c r="B55" s="1301" t="s">
        <v>384</v>
      </c>
      <c r="C55" s="1307" t="s">
        <v>459</v>
      </c>
      <c r="D55" s="1227">
        <v>522</v>
      </c>
      <c r="E55" s="1223">
        <v>19385</v>
      </c>
      <c r="F55" s="1228"/>
      <c r="G55" s="1172">
        <v>19907</v>
      </c>
      <c r="H55" s="1387">
        <f>'0937, 0938, '!C47+'0937, 0938, '!C49</f>
        <v>228.4</v>
      </c>
      <c r="I55" s="1388">
        <f>'0937, 0938, '!C50+'0937, 0938, '!C51+'0937, 0938, '!C53</f>
        <v>19385</v>
      </c>
      <c r="J55" s="1224"/>
      <c r="K55" s="1186">
        <f t="shared" si="3"/>
        <v>19613.4</v>
      </c>
      <c r="L55" s="342"/>
      <c r="M55" s="413">
        <f>K60-'[14]příjmy'!G48</f>
        <v>917856.8999999999</v>
      </c>
    </row>
    <row r="56" spans="1:12" ht="26.25" customHeight="1">
      <c r="A56" s="1736"/>
      <c r="B56" s="1740" t="s">
        <v>358</v>
      </c>
      <c r="C56" s="1741"/>
      <c r="D56" s="1250">
        <f aca="true" t="shared" si="8" ref="D56:J56">SUM(D46:D55)</f>
        <v>260612.9</v>
      </c>
      <c r="E56" s="1251">
        <f t="shared" si="8"/>
        <v>25325</v>
      </c>
      <c r="F56" s="1252">
        <f t="shared" si="8"/>
        <v>0</v>
      </c>
      <c r="G56" s="1230">
        <f t="shared" si="8"/>
        <v>285937.9</v>
      </c>
      <c r="H56" s="1234">
        <f>SUM(H46:H55)</f>
        <v>277594.9</v>
      </c>
      <c r="I56" s="1024">
        <f t="shared" si="8"/>
        <v>26305</v>
      </c>
      <c r="J56" s="1025">
        <f t="shared" si="8"/>
        <v>0</v>
      </c>
      <c r="K56" s="1185">
        <f t="shared" si="3"/>
        <v>303899.9</v>
      </c>
      <c r="L56" s="342"/>
    </row>
    <row r="57" spans="1:12" ht="26.25" customHeight="1">
      <c r="A57" s="1764" t="s">
        <v>386</v>
      </c>
      <c r="B57" s="1043" t="s">
        <v>385</v>
      </c>
      <c r="C57" s="1180" t="s">
        <v>378</v>
      </c>
      <c r="D57" s="1235">
        <v>21288</v>
      </c>
      <c r="E57" s="1236"/>
      <c r="F57" s="1237"/>
      <c r="G57" s="1019">
        <v>21288</v>
      </c>
      <c r="H57" s="1045">
        <f>'1009,1012'!E11</f>
        <v>3158.3</v>
      </c>
      <c r="I57" s="1041"/>
      <c r="J57" s="1046"/>
      <c r="K57" s="1152">
        <f t="shared" si="3"/>
        <v>3158.3</v>
      </c>
      <c r="L57" s="342"/>
    </row>
    <row r="58" spans="1:12" ht="26.25" customHeight="1">
      <c r="A58" s="1765"/>
      <c r="B58" s="1044" t="s">
        <v>212</v>
      </c>
      <c r="C58" s="1181" t="s">
        <v>364</v>
      </c>
      <c r="D58" s="1238">
        <v>280</v>
      </c>
      <c r="E58" s="1239"/>
      <c r="F58" s="1240"/>
      <c r="G58" s="1006">
        <v>280</v>
      </c>
      <c r="H58" s="1047">
        <f>'1009,1012'!C16</f>
        <v>373</v>
      </c>
      <c r="I58" s="1042"/>
      <c r="J58" s="1048"/>
      <c r="K58" s="1154">
        <f t="shared" si="3"/>
        <v>373</v>
      </c>
      <c r="L58" s="342"/>
    </row>
    <row r="59" spans="1:12" ht="26.25" customHeight="1" thickBot="1">
      <c r="A59" s="1765"/>
      <c r="B59" s="1762" t="s">
        <v>358</v>
      </c>
      <c r="C59" s="1763"/>
      <c r="D59" s="1290">
        <f aca="true" t="shared" si="9" ref="D59:J59">SUM(D57:D58)</f>
        <v>21568</v>
      </c>
      <c r="E59" s="1291">
        <f t="shared" si="9"/>
        <v>0</v>
      </c>
      <c r="F59" s="1292">
        <f t="shared" si="9"/>
        <v>0</v>
      </c>
      <c r="G59" s="1189">
        <f t="shared" si="9"/>
        <v>21568</v>
      </c>
      <c r="H59" s="1034">
        <f t="shared" si="9"/>
        <v>3531.3</v>
      </c>
      <c r="I59" s="1035">
        <f t="shared" si="9"/>
        <v>0</v>
      </c>
      <c r="J59" s="1036">
        <f t="shared" si="9"/>
        <v>0</v>
      </c>
      <c r="K59" s="1189">
        <f t="shared" si="3"/>
        <v>3531.3</v>
      </c>
      <c r="L59" s="342"/>
    </row>
    <row r="60" spans="1:15" ht="37.5" customHeight="1" thickBot="1" thickTop="1">
      <c r="A60" s="1759" t="s">
        <v>387</v>
      </c>
      <c r="B60" s="1760"/>
      <c r="C60" s="1760"/>
      <c r="D60" s="1293">
        <f>D8+D11+D14+D21+D24+D33+D37+D45+D56+D59</f>
        <v>546376.3</v>
      </c>
      <c r="E60" s="1294">
        <f>E8+E11+E14+E21+E24+E33+E37+E45+E56+E59</f>
        <v>161507</v>
      </c>
      <c r="F60" s="1295">
        <f>F8+F11+F14+F21+F24+F33+F37+F45+F56+F59</f>
        <v>4575</v>
      </c>
      <c r="G60" s="1196">
        <f>G8+G11+G14+G21+G24+G33+G37+G45+G56+G59</f>
        <v>712458.3</v>
      </c>
      <c r="H60" s="1197">
        <f>H59+H56+H45+H37+H33+H24+H21+H14+H11+H8</f>
        <v>539690.7</v>
      </c>
      <c r="I60" s="1198">
        <f>I59+I56+I45+I37+I33+I24+I21+I14+I11+I8</f>
        <v>373366.19999999995</v>
      </c>
      <c r="J60" s="1199">
        <f>J59+J56+J45+J37+J33+J24+J21+J14+J11+J8</f>
        <v>4800</v>
      </c>
      <c r="K60" s="1389">
        <f t="shared" si="3"/>
        <v>917856.8999999999</v>
      </c>
      <c r="L60" s="342"/>
      <c r="M60" s="413">
        <f>I10+I13+I20+I23+I32+I43</f>
        <v>319162.2</v>
      </c>
      <c r="N60" s="412" t="s">
        <v>749</v>
      </c>
      <c r="O60" s="412">
        <f>K60-N60</f>
        <v>16230.79999999993</v>
      </c>
    </row>
    <row r="61" spans="1:13" ht="36" customHeight="1" thickTop="1">
      <c r="A61" s="411"/>
      <c r="B61" s="340"/>
      <c r="C61" s="341"/>
      <c r="D61" s="1170"/>
      <c r="E61" s="1170"/>
      <c r="F61" s="1170"/>
      <c r="G61" s="341"/>
      <c r="H61" s="1338"/>
      <c r="I61" s="1339"/>
      <c r="J61" s="1339"/>
      <c r="K61" s="1340"/>
      <c r="L61" s="342"/>
      <c r="M61" s="413"/>
    </row>
    <row r="62" spans="1:12" ht="15" customHeight="1">
      <c r="A62" s="411"/>
      <c r="B62" s="340"/>
      <c r="C62" s="341"/>
      <c r="D62" s="1170"/>
      <c r="E62" s="1170"/>
      <c r="F62" s="1170"/>
      <c r="G62" s="341"/>
      <c r="H62" s="340"/>
      <c r="I62" s="340"/>
      <c r="J62" s="1341"/>
      <c r="K62" s="343"/>
      <c r="L62" s="342"/>
    </row>
    <row r="63" spans="1:12" ht="15" customHeight="1">
      <c r="A63" s="411"/>
      <c r="B63" s="340"/>
      <c r="C63" s="341"/>
      <c r="D63" s="1170"/>
      <c r="E63" s="1170"/>
      <c r="F63" s="1170"/>
      <c r="G63" s="341"/>
      <c r="H63" s="340"/>
      <c r="I63" s="340"/>
      <c r="J63" s="1341"/>
      <c r="K63" s="343"/>
      <c r="L63" s="342"/>
    </row>
    <row r="64" spans="1:12" ht="15" customHeight="1">
      <c r="A64" s="411"/>
      <c r="B64" s="340"/>
      <c r="C64" s="341"/>
      <c r="D64" s="1170"/>
      <c r="E64" s="1170"/>
      <c r="F64" s="1170"/>
      <c r="G64" s="341"/>
      <c r="H64" s="340"/>
      <c r="I64" s="340"/>
      <c r="J64" s="1341"/>
      <c r="K64" s="343"/>
      <c r="L64" s="342"/>
    </row>
    <row r="65" spans="1:12" ht="15" customHeight="1">
      <c r="A65" s="411"/>
      <c r="B65" s="340"/>
      <c r="C65" s="341"/>
      <c r="D65" s="1170"/>
      <c r="E65" s="1170"/>
      <c r="F65" s="1170"/>
      <c r="G65" s="341"/>
      <c r="H65" s="340"/>
      <c r="I65" s="340"/>
      <c r="J65" s="340"/>
      <c r="K65" s="343"/>
      <c r="L65" s="342"/>
    </row>
    <row r="66" spans="1:12" ht="15" customHeight="1">
      <c r="A66" s="411"/>
      <c r="B66" s="340"/>
      <c r="C66" s="341"/>
      <c r="D66" s="1170"/>
      <c r="E66" s="1170"/>
      <c r="F66" s="1170"/>
      <c r="G66" s="341"/>
      <c r="H66" s="340"/>
      <c r="I66" s="340"/>
      <c r="J66" s="340"/>
      <c r="K66" s="343"/>
      <c r="L66" s="342"/>
    </row>
    <row r="67" spans="1:12" ht="15" customHeight="1">
      <c r="A67" s="411"/>
      <c r="B67" s="340"/>
      <c r="C67" s="341"/>
      <c r="D67" s="1170"/>
      <c r="E67" s="1170"/>
      <c r="F67" s="1170"/>
      <c r="G67" s="341"/>
      <c r="H67" s="340"/>
      <c r="I67" s="340"/>
      <c r="J67" s="340"/>
      <c r="K67" s="343"/>
      <c r="L67" s="342"/>
    </row>
    <row r="68" spans="1:12" ht="15" customHeight="1">
      <c r="A68" s="411"/>
      <c r="B68" s="340"/>
      <c r="C68" s="341"/>
      <c r="D68" s="1170"/>
      <c r="E68" s="1170"/>
      <c r="F68" s="1170"/>
      <c r="G68" s="341"/>
      <c r="H68" s="340"/>
      <c r="I68" s="340"/>
      <c r="J68" s="340"/>
      <c r="K68" s="340"/>
      <c r="L68" s="342"/>
    </row>
    <row r="69" spans="1:12" ht="15" customHeight="1">
      <c r="A69" s="411"/>
      <c r="B69" s="340"/>
      <c r="C69" s="341"/>
      <c r="D69" s="1170"/>
      <c r="E69" s="1170"/>
      <c r="F69" s="1170"/>
      <c r="G69" s="341"/>
      <c r="H69" s="340"/>
      <c r="I69" s="340"/>
      <c r="J69" s="340"/>
      <c r="K69" s="343"/>
      <c r="L69" s="342"/>
    </row>
    <row r="70" spans="1:12" ht="15" customHeight="1">
      <c r="A70" s="411"/>
      <c r="B70" s="340"/>
      <c r="C70" s="341"/>
      <c r="D70" s="1170"/>
      <c r="E70" s="1170"/>
      <c r="F70" s="1170"/>
      <c r="G70" s="341"/>
      <c r="H70" s="340"/>
      <c r="I70" s="340"/>
      <c r="J70" s="1338"/>
      <c r="K70" s="1338"/>
      <c r="L70" s="342"/>
    </row>
    <row r="71" spans="1:12" ht="15" customHeight="1">
      <c r="A71" s="411"/>
      <c r="B71" s="340"/>
      <c r="C71" s="341"/>
      <c r="D71" s="1170"/>
      <c r="E71" s="1170"/>
      <c r="F71" s="1170"/>
      <c r="G71" s="341"/>
      <c r="H71" s="340"/>
      <c r="I71" s="340"/>
      <c r="J71" s="340"/>
      <c r="K71" s="343"/>
      <c r="L71" s="342"/>
    </row>
    <row r="72" spans="1:12" ht="15" customHeight="1">
      <c r="A72" s="411"/>
      <c r="B72" s="340"/>
      <c r="C72" s="341"/>
      <c r="D72" s="1170"/>
      <c r="E72" s="1170"/>
      <c r="F72" s="1170"/>
      <c r="G72" s="341"/>
      <c r="H72" s="340"/>
      <c r="I72" s="340"/>
      <c r="J72" s="340"/>
      <c r="K72" s="343"/>
      <c r="L72" s="342"/>
    </row>
    <row r="73" spans="1:12" ht="15" customHeight="1">
      <c r="A73" s="411"/>
      <c r="B73" s="340"/>
      <c r="C73" s="341"/>
      <c r="D73" s="1170"/>
      <c r="E73" s="1170"/>
      <c r="F73" s="1170"/>
      <c r="G73" s="341"/>
      <c r="H73" s="340"/>
      <c r="I73" s="340"/>
      <c r="J73" s="340"/>
      <c r="K73" s="343"/>
      <c r="L73" s="342"/>
    </row>
    <row r="74" spans="1:12" ht="15" customHeight="1">
      <c r="A74" s="411"/>
      <c r="B74" s="340"/>
      <c r="C74" s="341"/>
      <c r="D74" s="1170"/>
      <c r="E74" s="1170"/>
      <c r="F74" s="1170"/>
      <c r="G74" s="341"/>
      <c r="H74" s="340"/>
      <c r="I74" s="340"/>
      <c r="J74" s="340"/>
      <c r="K74" s="343"/>
      <c r="L74" s="342"/>
    </row>
    <row r="75" spans="1:12" ht="15" customHeight="1">
      <c r="A75" s="411"/>
      <c r="B75" s="340"/>
      <c r="C75" s="341"/>
      <c r="D75" s="1170"/>
      <c r="E75" s="1170"/>
      <c r="F75" s="1170"/>
      <c r="G75" s="341"/>
      <c r="H75" s="340"/>
      <c r="I75" s="340"/>
      <c r="J75" s="340"/>
      <c r="K75" s="343"/>
      <c r="L75" s="342"/>
    </row>
    <row r="76" spans="1:12" ht="15" customHeight="1">
      <c r="A76" s="411"/>
      <c r="B76" s="340"/>
      <c r="C76" s="341"/>
      <c r="D76" s="1170"/>
      <c r="E76" s="1170"/>
      <c r="F76" s="1170"/>
      <c r="G76" s="341"/>
      <c r="H76" s="340"/>
      <c r="I76" s="340"/>
      <c r="J76" s="340"/>
      <c r="K76" s="343"/>
      <c r="L76" s="342"/>
    </row>
    <row r="77" spans="1:12" ht="15" customHeight="1">
      <c r="A77" s="411"/>
      <c r="B77" s="340"/>
      <c r="C77" s="341"/>
      <c r="D77" s="1170"/>
      <c r="E77" s="1170"/>
      <c r="F77" s="1170"/>
      <c r="G77" s="341"/>
      <c r="H77" s="340"/>
      <c r="I77" s="340"/>
      <c r="J77" s="340"/>
      <c r="K77" s="343"/>
      <c r="L77" s="342"/>
    </row>
    <row r="78" spans="1:12" ht="15" customHeight="1">
      <c r="A78" s="411"/>
      <c r="B78" s="340"/>
      <c r="C78" s="341"/>
      <c r="D78" s="1170"/>
      <c r="E78" s="1170"/>
      <c r="F78" s="1170"/>
      <c r="G78" s="341"/>
      <c r="H78" s="340"/>
      <c r="I78" s="340"/>
      <c r="J78" s="340"/>
      <c r="K78" s="343"/>
      <c r="L78" s="342"/>
    </row>
    <row r="79" spans="1:12" ht="15" customHeight="1">
      <c r="A79" s="411"/>
      <c r="B79" s="340"/>
      <c r="C79" s="341"/>
      <c r="D79" s="1170"/>
      <c r="E79" s="1170"/>
      <c r="F79" s="1170"/>
      <c r="G79" s="341"/>
      <c r="H79" s="340"/>
      <c r="I79" s="340"/>
      <c r="J79" s="340"/>
      <c r="K79" s="343"/>
      <c r="L79" s="342"/>
    </row>
    <row r="80" spans="1:12" ht="15" customHeight="1">
      <c r="A80" s="411"/>
      <c r="B80" s="340"/>
      <c r="C80" s="341"/>
      <c r="D80" s="1170"/>
      <c r="E80" s="1170"/>
      <c r="F80" s="1170"/>
      <c r="G80" s="341"/>
      <c r="H80" s="340"/>
      <c r="I80" s="340"/>
      <c r="J80" s="340"/>
      <c r="K80" s="343"/>
      <c r="L80" s="342"/>
    </row>
    <row r="81" spans="1:12" ht="15" customHeight="1">
      <c r="A81" s="411"/>
      <c r="B81" s="340"/>
      <c r="C81" s="341"/>
      <c r="D81" s="1170"/>
      <c r="E81" s="1170"/>
      <c r="F81" s="1170"/>
      <c r="G81" s="341"/>
      <c r="H81" s="340"/>
      <c r="I81" s="340"/>
      <c r="J81" s="340"/>
      <c r="K81" s="343"/>
      <c r="L81" s="342"/>
    </row>
    <row r="82" spans="1:12" ht="15" customHeight="1">
      <c r="A82" s="411"/>
      <c r="B82" s="340"/>
      <c r="C82" s="341"/>
      <c r="D82" s="1170"/>
      <c r="E82" s="1170"/>
      <c r="F82" s="1170"/>
      <c r="G82" s="341"/>
      <c r="H82" s="340"/>
      <c r="I82" s="340"/>
      <c r="J82" s="340"/>
      <c r="K82" s="343"/>
      <c r="L82" s="342"/>
    </row>
    <row r="83" spans="1:12" ht="15" customHeight="1">
      <c r="A83" s="411"/>
      <c r="B83" s="340"/>
      <c r="C83" s="341"/>
      <c r="D83" s="1170"/>
      <c r="E83" s="1170"/>
      <c r="F83" s="1170"/>
      <c r="G83" s="341"/>
      <c r="H83" s="340"/>
      <c r="I83" s="340"/>
      <c r="J83" s="340"/>
      <c r="K83" s="343"/>
      <c r="L83" s="342"/>
    </row>
    <row r="84" spans="1:12" ht="15" customHeight="1">
      <c r="A84" s="411"/>
      <c r="B84" s="340"/>
      <c r="C84" s="341"/>
      <c r="D84" s="1170"/>
      <c r="E84" s="1170"/>
      <c r="F84" s="1170"/>
      <c r="G84" s="341"/>
      <c r="H84" s="340"/>
      <c r="I84" s="340"/>
      <c r="J84" s="340"/>
      <c r="K84" s="343"/>
      <c r="L84" s="342"/>
    </row>
    <row r="85" spans="1:12" ht="15" customHeight="1">
      <c r="A85" s="411"/>
      <c r="B85" s="340"/>
      <c r="C85" s="341"/>
      <c r="D85" s="1170"/>
      <c r="E85" s="1170"/>
      <c r="F85" s="1170"/>
      <c r="G85" s="341"/>
      <c r="H85" s="340"/>
      <c r="I85" s="340"/>
      <c r="J85" s="340"/>
      <c r="K85" s="343"/>
      <c r="L85" s="342"/>
    </row>
    <row r="86" spans="1:12" ht="15" customHeight="1">
      <c r="A86" s="411"/>
      <c r="B86" s="340"/>
      <c r="C86" s="341"/>
      <c r="D86" s="1170"/>
      <c r="E86" s="1170"/>
      <c r="F86" s="1170"/>
      <c r="G86" s="341"/>
      <c r="H86" s="340"/>
      <c r="I86" s="340"/>
      <c r="J86" s="340"/>
      <c r="K86" s="343"/>
      <c r="L86" s="342"/>
    </row>
    <row r="87" spans="1:12" ht="15" customHeight="1">
      <c r="A87" s="411"/>
      <c r="B87" s="340"/>
      <c r="C87" s="341"/>
      <c r="D87" s="1170"/>
      <c r="E87" s="1170"/>
      <c r="F87" s="1170"/>
      <c r="G87" s="341"/>
      <c r="H87" s="340"/>
      <c r="I87" s="340"/>
      <c r="J87" s="340"/>
      <c r="K87" s="343"/>
      <c r="L87" s="342"/>
    </row>
    <row r="88" spans="1:12" ht="15" customHeight="1">
      <c r="A88" s="411"/>
      <c r="B88" s="341"/>
      <c r="C88" s="341"/>
      <c r="D88" s="1170"/>
      <c r="E88" s="1170"/>
      <c r="F88" s="1170"/>
      <c r="G88" s="341"/>
      <c r="H88" s="340"/>
      <c r="I88" s="340"/>
      <c r="J88" s="340"/>
      <c r="K88" s="343"/>
      <c r="L88" s="342"/>
    </row>
    <row r="89" spans="1:12" ht="15" customHeight="1">
      <c r="A89" s="411"/>
      <c r="B89" s="341"/>
      <c r="C89" s="341"/>
      <c r="D89" s="1170"/>
      <c r="E89" s="1170"/>
      <c r="F89" s="1170"/>
      <c r="G89" s="341"/>
      <c r="H89" s="340"/>
      <c r="I89" s="340"/>
      <c r="J89" s="340"/>
      <c r="K89" s="343"/>
      <c r="L89" s="342"/>
    </row>
    <row r="90" spans="1:12" ht="15" customHeight="1">
      <c r="A90" s="341"/>
      <c r="B90" s="341"/>
      <c r="C90" s="341"/>
      <c r="D90" s="1170"/>
      <c r="E90" s="1170"/>
      <c r="F90" s="1170"/>
      <c r="G90" s="341"/>
      <c r="H90" s="340"/>
      <c r="I90" s="340"/>
      <c r="J90" s="340"/>
      <c r="K90" s="343"/>
      <c r="L90" s="342"/>
    </row>
    <row r="91" spans="1:12" ht="15" customHeight="1">
      <c r="A91" s="341"/>
      <c r="B91" s="341"/>
      <c r="C91" s="341"/>
      <c r="D91" s="1170"/>
      <c r="E91" s="1170"/>
      <c r="F91" s="1170"/>
      <c r="G91" s="341"/>
      <c r="H91" s="340"/>
      <c r="I91" s="340"/>
      <c r="J91" s="340"/>
      <c r="K91" s="343"/>
      <c r="L91" s="342"/>
    </row>
    <row r="92" spans="1:12" ht="15" customHeight="1">
      <c r="A92" s="341"/>
      <c r="B92" s="341"/>
      <c r="C92" s="341"/>
      <c r="D92" s="1170"/>
      <c r="E92" s="1170"/>
      <c r="F92" s="1170"/>
      <c r="G92" s="341"/>
      <c r="H92" s="340"/>
      <c r="I92" s="340"/>
      <c r="J92" s="340"/>
      <c r="K92" s="343"/>
      <c r="L92" s="342"/>
    </row>
    <row r="93" spans="1:12" ht="15" customHeight="1">
      <c r="A93" s="341"/>
      <c r="B93" s="341"/>
      <c r="C93" s="341"/>
      <c r="D93" s="1170"/>
      <c r="E93" s="1170"/>
      <c r="F93" s="1170"/>
      <c r="G93" s="341"/>
      <c r="H93" s="340"/>
      <c r="I93" s="340"/>
      <c r="J93" s="340"/>
      <c r="K93" s="343"/>
      <c r="L93" s="342"/>
    </row>
    <row r="94" spans="1:12" ht="15" customHeight="1">
      <c r="A94" s="341"/>
      <c r="B94" s="341"/>
      <c r="C94" s="341"/>
      <c r="D94" s="1170"/>
      <c r="E94" s="1170"/>
      <c r="F94" s="1170"/>
      <c r="G94" s="341"/>
      <c r="H94" s="340"/>
      <c r="I94" s="340"/>
      <c r="J94" s="340"/>
      <c r="K94" s="343"/>
      <c r="L94" s="342"/>
    </row>
    <row r="95" spans="1:12" ht="15" customHeight="1">
      <c r="A95" s="341"/>
      <c r="B95" s="341"/>
      <c r="C95" s="341"/>
      <c r="D95" s="1170"/>
      <c r="E95" s="1170"/>
      <c r="F95" s="1170"/>
      <c r="G95" s="341"/>
      <c r="H95" s="340"/>
      <c r="I95" s="340"/>
      <c r="J95" s="340"/>
      <c r="K95" s="343"/>
      <c r="L95" s="342"/>
    </row>
    <row r="96" spans="1:12" ht="15" customHeight="1">
      <c r="A96" s="341"/>
      <c r="B96" s="341"/>
      <c r="C96" s="341"/>
      <c r="D96" s="1170"/>
      <c r="E96" s="1170"/>
      <c r="F96" s="1170"/>
      <c r="G96" s="341"/>
      <c r="H96" s="340"/>
      <c r="I96" s="340"/>
      <c r="J96" s="340"/>
      <c r="K96" s="343"/>
      <c r="L96" s="342"/>
    </row>
    <row r="97" spans="1:12" ht="15" customHeight="1">
      <c r="A97" s="341"/>
      <c r="B97" s="341"/>
      <c r="C97" s="341"/>
      <c r="D97" s="1170"/>
      <c r="E97" s="1170"/>
      <c r="F97" s="1170"/>
      <c r="G97" s="341"/>
      <c r="H97" s="340"/>
      <c r="I97" s="340"/>
      <c r="J97" s="340"/>
      <c r="K97" s="343"/>
      <c r="L97" s="342"/>
    </row>
    <row r="98" spans="1:12" ht="15" customHeight="1">
      <c r="A98" s="341"/>
      <c r="B98" s="341"/>
      <c r="C98" s="341"/>
      <c r="D98" s="1170"/>
      <c r="E98" s="1170"/>
      <c r="F98" s="1170"/>
      <c r="G98" s="341"/>
      <c r="H98" s="340"/>
      <c r="I98" s="340"/>
      <c r="J98" s="340"/>
      <c r="K98" s="343"/>
      <c r="L98" s="342"/>
    </row>
    <row r="99" spans="1:12" ht="15" customHeight="1">
      <c r="A99" s="341"/>
      <c r="B99" s="341"/>
      <c r="C99" s="341"/>
      <c r="D99" s="1170"/>
      <c r="E99" s="1170"/>
      <c r="F99" s="1170"/>
      <c r="G99" s="341"/>
      <c r="H99" s="340"/>
      <c r="I99" s="340"/>
      <c r="J99" s="340"/>
      <c r="K99" s="343"/>
      <c r="L99" s="342"/>
    </row>
    <row r="100" spans="1:12" ht="15" customHeight="1">
      <c r="A100" s="341"/>
      <c r="B100" s="341"/>
      <c r="C100" s="341"/>
      <c r="D100" s="1170"/>
      <c r="E100" s="1170"/>
      <c r="F100" s="1170"/>
      <c r="G100" s="341"/>
      <c r="H100" s="340"/>
      <c r="I100" s="340"/>
      <c r="J100" s="340"/>
      <c r="K100" s="343"/>
      <c r="L100" s="342"/>
    </row>
    <row r="101" spans="1:12" ht="15" customHeight="1">
      <c r="A101" s="341"/>
      <c r="B101" s="341"/>
      <c r="C101" s="341"/>
      <c r="D101" s="1170"/>
      <c r="E101" s="1170"/>
      <c r="F101" s="1170"/>
      <c r="G101" s="341"/>
      <c r="H101" s="340"/>
      <c r="I101" s="340"/>
      <c r="J101" s="340"/>
      <c r="K101" s="343"/>
      <c r="L101" s="342"/>
    </row>
    <row r="102" spans="1:12" ht="15" customHeight="1">
      <c r="A102" s="341"/>
      <c r="B102" s="341"/>
      <c r="C102" s="341"/>
      <c r="D102" s="1170"/>
      <c r="E102" s="1170"/>
      <c r="F102" s="1170"/>
      <c r="G102" s="341"/>
      <c r="H102" s="340"/>
      <c r="I102" s="340"/>
      <c r="J102" s="340"/>
      <c r="K102" s="343"/>
      <c r="L102" s="342"/>
    </row>
    <row r="103" spans="1:12" ht="15" customHeight="1">
      <c r="A103" s="341"/>
      <c r="B103" s="341"/>
      <c r="C103" s="341"/>
      <c r="D103" s="1170"/>
      <c r="E103" s="1170"/>
      <c r="F103" s="1170"/>
      <c r="G103" s="341"/>
      <c r="H103" s="340"/>
      <c r="I103" s="340"/>
      <c r="J103" s="340"/>
      <c r="K103" s="343"/>
      <c r="L103" s="342"/>
    </row>
    <row r="104" spans="1:12" ht="15" customHeight="1">
      <c r="A104" s="341"/>
      <c r="B104" s="341"/>
      <c r="C104" s="341"/>
      <c r="D104" s="1170"/>
      <c r="E104" s="1170"/>
      <c r="F104" s="1170"/>
      <c r="G104" s="341"/>
      <c r="H104" s="340"/>
      <c r="I104" s="340"/>
      <c r="J104" s="340"/>
      <c r="K104" s="343"/>
      <c r="L104" s="342"/>
    </row>
    <row r="105" spans="1:12" ht="15" customHeight="1">
      <c r="A105" s="341"/>
      <c r="B105" s="341"/>
      <c r="C105" s="341"/>
      <c r="D105" s="1170"/>
      <c r="E105" s="1170"/>
      <c r="F105" s="1170"/>
      <c r="G105" s="341"/>
      <c r="H105" s="340"/>
      <c r="I105" s="340"/>
      <c r="J105" s="340"/>
      <c r="K105" s="343"/>
      <c r="L105" s="342"/>
    </row>
    <row r="106" spans="1:12" ht="15" customHeight="1">
      <c r="A106" s="341"/>
      <c r="B106" s="341"/>
      <c r="C106" s="341"/>
      <c r="D106" s="1170"/>
      <c r="E106" s="1170"/>
      <c r="F106" s="1170"/>
      <c r="G106" s="341"/>
      <c r="H106" s="340"/>
      <c r="I106" s="340"/>
      <c r="J106" s="340"/>
      <c r="K106" s="343"/>
      <c r="L106" s="342"/>
    </row>
    <row r="107" spans="1:12" ht="15" customHeight="1">
      <c r="A107" s="341"/>
      <c r="B107" s="341"/>
      <c r="C107" s="341"/>
      <c r="D107" s="1170"/>
      <c r="E107" s="1170"/>
      <c r="F107" s="1170"/>
      <c r="G107" s="341"/>
      <c r="H107" s="340"/>
      <c r="I107" s="340"/>
      <c r="J107" s="340"/>
      <c r="K107" s="343"/>
      <c r="L107" s="342"/>
    </row>
    <row r="108" spans="1:12" ht="15" customHeight="1">
      <c r="A108" s="341"/>
      <c r="B108" s="341"/>
      <c r="C108" s="341"/>
      <c r="D108" s="1170"/>
      <c r="E108" s="1170"/>
      <c r="F108" s="1170"/>
      <c r="G108" s="341"/>
      <c r="H108" s="340"/>
      <c r="I108" s="340"/>
      <c r="J108" s="340"/>
      <c r="K108" s="343"/>
      <c r="L108" s="342"/>
    </row>
    <row r="109" spans="1:12" ht="15" customHeight="1">
      <c r="A109" s="341"/>
      <c r="B109" s="341"/>
      <c r="C109" s="341"/>
      <c r="D109" s="1170"/>
      <c r="E109" s="1170"/>
      <c r="F109" s="1170"/>
      <c r="G109" s="341"/>
      <c r="H109" s="340"/>
      <c r="I109" s="340"/>
      <c r="J109" s="340"/>
      <c r="K109" s="343"/>
      <c r="L109" s="342"/>
    </row>
    <row r="110" spans="1:12" ht="15" customHeight="1">
      <c r="A110" s="341"/>
      <c r="B110" s="341"/>
      <c r="C110" s="341"/>
      <c r="D110" s="1170"/>
      <c r="E110" s="1170"/>
      <c r="F110" s="1170"/>
      <c r="G110" s="341"/>
      <c r="H110" s="340"/>
      <c r="I110" s="340"/>
      <c r="J110" s="340"/>
      <c r="K110" s="343"/>
      <c r="L110" s="342"/>
    </row>
    <row r="111" spans="1:12" ht="15" customHeight="1">
      <c r="A111" s="341"/>
      <c r="B111" s="341"/>
      <c r="C111" s="341"/>
      <c r="D111" s="1170"/>
      <c r="E111" s="1170"/>
      <c r="F111" s="1170"/>
      <c r="G111" s="341"/>
      <c r="H111" s="340"/>
      <c r="I111" s="340"/>
      <c r="J111" s="340"/>
      <c r="K111" s="343"/>
      <c r="L111" s="342"/>
    </row>
    <row r="112" spans="1:12" ht="15" customHeight="1">
      <c r="A112" s="341"/>
      <c r="B112" s="341"/>
      <c r="C112" s="341"/>
      <c r="D112" s="1170"/>
      <c r="E112" s="1170"/>
      <c r="F112" s="1170"/>
      <c r="G112" s="341"/>
      <c r="H112" s="340"/>
      <c r="I112" s="340"/>
      <c r="J112" s="340"/>
      <c r="K112" s="343"/>
      <c r="L112" s="342"/>
    </row>
    <row r="113" spans="1:12" ht="15" customHeight="1">
      <c r="A113" s="341"/>
      <c r="B113" s="341"/>
      <c r="C113" s="341"/>
      <c r="D113" s="1170"/>
      <c r="E113" s="1170"/>
      <c r="F113" s="1170"/>
      <c r="G113" s="341"/>
      <c r="H113" s="340"/>
      <c r="I113" s="340"/>
      <c r="J113" s="340"/>
      <c r="K113" s="343"/>
      <c r="L113" s="342"/>
    </row>
    <row r="114" spans="1:12" ht="15" customHeight="1">
      <c r="A114" s="341"/>
      <c r="B114" s="341"/>
      <c r="C114" s="341"/>
      <c r="D114" s="1170"/>
      <c r="E114" s="1170"/>
      <c r="F114" s="1170"/>
      <c r="G114" s="341"/>
      <c r="H114" s="340"/>
      <c r="I114" s="340"/>
      <c r="J114" s="340"/>
      <c r="K114" s="343"/>
      <c r="L114" s="342"/>
    </row>
    <row r="115" spans="1:12" ht="15" customHeight="1">
      <c r="A115" s="341"/>
      <c r="B115" s="341"/>
      <c r="C115" s="341"/>
      <c r="D115" s="1170"/>
      <c r="E115" s="1170"/>
      <c r="F115" s="1170"/>
      <c r="G115" s="341"/>
      <c r="H115" s="340"/>
      <c r="I115" s="340"/>
      <c r="J115" s="340"/>
      <c r="K115" s="343"/>
      <c r="L115" s="342"/>
    </row>
    <row r="116" spans="1:12" ht="15" customHeight="1">
      <c r="A116" s="341"/>
      <c r="B116" s="341"/>
      <c r="C116" s="341"/>
      <c r="D116" s="1170"/>
      <c r="E116" s="1170"/>
      <c r="F116" s="1170"/>
      <c r="G116" s="341"/>
      <c r="H116" s="340"/>
      <c r="I116" s="340"/>
      <c r="J116" s="340"/>
      <c r="K116" s="343"/>
      <c r="L116" s="342"/>
    </row>
    <row r="117" spans="1:12" ht="15" customHeight="1">
      <c r="A117" s="341"/>
      <c r="B117" s="341"/>
      <c r="C117" s="341"/>
      <c r="D117" s="1170"/>
      <c r="E117" s="1170"/>
      <c r="F117" s="1170"/>
      <c r="G117" s="341"/>
      <c r="H117" s="340"/>
      <c r="I117" s="340"/>
      <c r="J117" s="340"/>
      <c r="K117" s="343"/>
      <c r="L117" s="342"/>
    </row>
    <row r="118" spans="1:12" ht="15" customHeight="1">
      <c r="A118" s="341"/>
      <c r="B118" s="341"/>
      <c r="C118" s="341"/>
      <c r="D118" s="1170"/>
      <c r="E118" s="1170"/>
      <c r="F118" s="1170"/>
      <c r="G118" s="341"/>
      <c r="H118" s="340"/>
      <c r="I118" s="340"/>
      <c r="J118" s="340"/>
      <c r="K118" s="343"/>
      <c r="L118" s="342"/>
    </row>
    <row r="119" spans="1:12" ht="15" customHeight="1">
      <c r="A119" s="341"/>
      <c r="B119" s="341"/>
      <c r="C119" s="341"/>
      <c r="D119" s="1170"/>
      <c r="E119" s="1170"/>
      <c r="F119" s="1170"/>
      <c r="G119" s="341"/>
      <c r="H119" s="340"/>
      <c r="I119" s="340"/>
      <c r="J119" s="340"/>
      <c r="K119" s="343"/>
      <c r="L119" s="342"/>
    </row>
    <row r="120" spans="1:12" ht="15" customHeight="1">
      <c r="A120" s="341"/>
      <c r="B120" s="341"/>
      <c r="C120" s="341"/>
      <c r="D120" s="1170"/>
      <c r="E120" s="1170"/>
      <c r="F120" s="1170"/>
      <c r="G120" s="341"/>
      <c r="H120" s="340"/>
      <c r="I120" s="340"/>
      <c r="J120" s="340"/>
      <c r="K120" s="343"/>
      <c r="L120" s="342"/>
    </row>
    <row r="121" spans="1:12" ht="15" customHeight="1">
      <c r="A121" s="341"/>
      <c r="B121" s="341"/>
      <c r="C121" s="341"/>
      <c r="D121" s="1170"/>
      <c r="E121" s="1170"/>
      <c r="F121" s="1170"/>
      <c r="G121" s="341"/>
      <c r="H121" s="340"/>
      <c r="I121" s="340"/>
      <c r="J121" s="340"/>
      <c r="K121" s="343"/>
      <c r="L121" s="342"/>
    </row>
    <row r="122" spans="1:12" ht="15" customHeight="1">
      <c r="A122" s="341"/>
      <c r="B122" s="341"/>
      <c r="C122" s="341"/>
      <c r="D122" s="1170"/>
      <c r="E122" s="1170"/>
      <c r="F122" s="1170"/>
      <c r="G122" s="341"/>
      <c r="H122" s="340"/>
      <c r="I122" s="340"/>
      <c r="J122" s="340"/>
      <c r="K122" s="343"/>
      <c r="L122" s="342"/>
    </row>
    <row r="123" spans="1:12" ht="15" customHeight="1">
      <c r="A123" s="341"/>
      <c r="B123" s="341"/>
      <c r="C123" s="341"/>
      <c r="D123" s="1170"/>
      <c r="E123" s="1170"/>
      <c r="F123" s="1170"/>
      <c r="G123" s="341"/>
      <c r="H123" s="340"/>
      <c r="I123" s="340"/>
      <c r="J123" s="340"/>
      <c r="K123" s="343"/>
      <c r="L123" s="342"/>
    </row>
    <row r="124" spans="1:12" ht="15" customHeight="1">
      <c r="A124" s="341"/>
      <c r="B124" s="341"/>
      <c r="C124" s="341"/>
      <c r="D124" s="1170"/>
      <c r="E124" s="1170"/>
      <c r="F124" s="1170"/>
      <c r="G124" s="341"/>
      <c r="H124" s="340"/>
      <c r="I124" s="340"/>
      <c r="J124" s="340"/>
      <c r="K124" s="343"/>
      <c r="L124" s="342"/>
    </row>
    <row r="125" spans="1:12" ht="15" customHeight="1">
      <c r="A125" s="341"/>
      <c r="B125" s="341"/>
      <c r="C125" s="341"/>
      <c r="D125" s="1170"/>
      <c r="E125" s="1170"/>
      <c r="F125" s="1170"/>
      <c r="G125" s="341"/>
      <c r="H125" s="340"/>
      <c r="I125" s="340"/>
      <c r="J125" s="340"/>
      <c r="K125" s="343"/>
      <c r="L125" s="342"/>
    </row>
    <row r="126" spans="1:12" ht="15" customHeight="1">
      <c r="A126" s="341"/>
      <c r="B126" s="341"/>
      <c r="C126" s="341"/>
      <c r="D126" s="1170"/>
      <c r="E126" s="1170"/>
      <c r="F126" s="1170"/>
      <c r="G126" s="341"/>
      <c r="H126" s="340"/>
      <c r="I126" s="340"/>
      <c r="J126" s="340"/>
      <c r="K126" s="343"/>
      <c r="L126" s="342"/>
    </row>
    <row r="127" spans="1:12" ht="15" customHeight="1">
      <c r="A127" s="341"/>
      <c r="B127" s="341"/>
      <c r="C127" s="341"/>
      <c r="D127" s="1170"/>
      <c r="E127" s="1170"/>
      <c r="F127" s="1170"/>
      <c r="G127" s="341"/>
      <c r="H127" s="340"/>
      <c r="I127" s="340"/>
      <c r="J127" s="340"/>
      <c r="K127" s="343"/>
      <c r="L127" s="342"/>
    </row>
    <row r="128" spans="1:12" ht="15" customHeight="1">
      <c r="A128" s="341"/>
      <c r="B128" s="341"/>
      <c r="C128" s="341"/>
      <c r="D128" s="1170"/>
      <c r="E128" s="1170"/>
      <c r="F128" s="1170"/>
      <c r="G128" s="341"/>
      <c r="H128" s="340"/>
      <c r="I128" s="340"/>
      <c r="J128" s="340"/>
      <c r="K128" s="343"/>
      <c r="L128" s="342"/>
    </row>
    <row r="129" spans="1:12" ht="15" customHeight="1">
      <c r="A129" s="341"/>
      <c r="B129" s="341"/>
      <c r="C129" s="341"/>
      <c r="D129" s="1170"/>
      <c r="E129" s="1170"/>
      <c r="F129" s="1170"/>
      <c r="G129" s="341"/>
      <c r="H129" s="340"/>
      <c r="I129" s="340"/>
      <c r="J129" s="340"/>
      <c r="K129" s="343"/>
      <c r="L129" s="342"/>
    </row>
    <row r="130" spans="1:12" ht="15" customHeight="1">
      <c r="A130" s="341"/>
      <c r="B130" s="341"/>
      <c r="C130" s="341"/>
      <c r="D130" s="1170"/>
      <c r="E130" s="1170"/>
      <c r="F130" s="1170"/>
      <c r="G130" s="341"/>
      <c r="H130" s="341"/>
      <c r="I130" s="341"/>
      <c r="J130" s="341"/>
      <c r="K130" s="343"/>
      <c r="L130" s="342"/>
    </row>
    <row r="131" spans="1:12" ht="15" customHeight="1">
      <c r="A131" s="341"/>
      <c r="B131" s="341"/>
      <c r="C131" s="341"/>
      <c r="D131" s="1170"/>
      <c r="E131" s="1170"/>
      <c r="F131" s="1170"/>
      <c r="G131" s="341"/>
      <c r="H131" s="341"/>
      <c r="I131" s="341"/>
      <c r="J131" s="341"/>
      <c r="K131" s="343"/>
      <c r="L131" s="342"/>
    </row>
    <row r="132" spans="1:12" ht="15" customHeight="1">
      <c r="A132" s="341"/>
      <c r="B132" s="341"/>
      <c r="C132" s="341"/>
      <c r="D132" s="1170"/>
      <c r="E132" s="1170"/>
      <c r="F132" s="1170"/>
      <c r="G132" s="341"/>
      <c r="H132" s="341"/>
      <c r="I132" s="341"/>
      <c r="J132" s="341"/>
      <c r="K132" s="343"/>
      <c r="L132" s="342"/>
    </row>
    <row r="133" spans="1:12" ht="15" customHeight="1">
      <c r="A133" s="341"/>
      <c r="B133" s="341"/>
      <c r="C133" s="341"/>
      <c r="D133" s="1170"/>
      <c r="E133" s="1170"/>
      <c r="F133" s="1170"/>
      <c r="G133" s="341"/>
      <c r="H133" s="341"/>
      <c r="I133" s="341"/>
      <c r="J133" s="341"/>
      <c r="K133" s="343"/>
      <c r="L133" s="342"/>
    </row>
    <row r="134" spans="1:12" ht="15" customHeight="1">
      <c r="A134" s="341"/>
      <c r="B134" s="341"/>
      <c r="C134" s="341"/>
      <c r="D134" s="1170"/>
      <c r="E134" s="1170"/>
      <c r="F134" s="1170"/>
      <c r="G134" s="341"/>
      <c r="H134" s="341"/>
      <c r="I134" s="341"/>
      <c r="J134" s="341"/>
      <c r="K134" s="343"/>
      <c r="L134" s="342"/>
    </row>
    <row r="135" spans="1:12" ht="15" customHeight="1">
      <c r="A135" s="341"/>
      <c r="B135" s="341"/>
      <c r="C135" s="341"/>
      <c r="D135" s="1170"/>
      <c r="E135" s="1170"/>
      <c r="F135" s="1170"/>
      <c r="G135" s="341"/>
      <c r="H135" s="341"/>
      <c r="I135" s="341"/>
      <c r="J135" s="341"/>
      <c r="K135" s="343"/>
      <c r="L135" s="342"/>
    </row>
    <row r="136" spans="1:12" ht="15" customHeight="1">
      <c r="A136" s="341"/>
      <c r="B136" s="341"/>
      <c r="C136" s="341"/>
      <c r="D136" s="1170"/>
      <c r="E136" s="1170"/>
      <c r="F136" s="1170"/>
      <c r="G136" s="341"/>
      <c r="H136" s="341"/>
      <c r="I136" s="341"/>
      <c r="J136" s="341"/>
      <c r="K136" s="343"/>
      <c r="L136" s="342"/>
    </row>
    <row r="137" spans="1:12" ht="15" customHeight="1">
      <c r="A137" s="341"/>
      <c r="B137" s="341"/>
      <c r="C137" s="341"/>
      <c r="D137" s="1170"/>
      <c r="E137" s="1170"/>
      <c r="F137" s="1170"/>
      <c r="G137" s="341"/>
      <c r="H137" s="341"/>
      <c r="I137" s="341"/>
      <c r="J137" s="341"/>
      <c r="K137" s="343"/>
      <c r="L137" s="342"/>
    </row>
    <row r="138" spans="1:12" ht="15" customHeight="1">
      <c r="A138" s="341"/>
      <c r="B138" s="341"/>
      <c r="C138" s="341"/>
      <c r="D138" s="1170"/>
      <c r="E138" s="1170"/>
      <c r="F138" s="1170"/>
      <c r="G138" s="341"/>
      <c r="H138" s="341"/>
      <c r="I138" s="341"/>
      <c r="J138" s="341"/>
      <c r="K138" s="343"/>
      <c r="L138" s="342"/>
    </row>
    <row r="139" spans="1:12" ht="15" customHeight="1">
      <c r="A139" s="341"/>
      <c r="B139" s="341"/>
      <c r="C139" s="341"/>
      <c r="D139" s="1170"/>
      <c r="E139" s="1170"/>
      <c r="F139" s="1170"/>
      <c r="G139" s="341"/>
      <c r="H139" s="341"/>
      <c r="I139" s="341"/>
      <c r="J139" s="341"/>
      <c r="K139" s="343"/>
      <c r="L139" s="342"/>
    </row>
    <row r="140" spans="1:12" ht="15" customHeight="1">
      <c r="A140" s="341"/>
      <c r="B140" s="341"/>
      <c r="C140" s="341"/>
      <c r="D140" s="1170"/>
      <c r="E140" s="1170"/>
      <c r="F140" s="1170"/>
      <c r="G140" s="341"/>
      <c r="H140" s="341"/>
      <c r="I140" s="341"/>
      <c r="J140" s="341"/>
      <c r="K140" s="343"/>
      <c r="L140" s="342"/>
    </row>
    <row r="141" spans="1:12" ht="15" customHeight="1">
      <c r="A141" s="341"/>
      <c r="B141" s="341"/>
      <c r="C141" s="341"/>
      <c r="D141" s="1170"/>
      <c r="E141" s="1170"/>
      <c r="F141" s="1170"/>
      <c r="G141" s="341"/>
      <c r="H141" s="341"/>
      <c r="I141" s="341"/>
      <c r="J141" s="341"/>
      <c r="K141" s="343"/>
      <c r="L141" s="342"/>
    </row>
    <row r="142" spans="1:12" ht="15" customHeight="1">
      <c r="A142" s="341"/>
      <c r="B142" s="341"/>
      <c r="C142" s="341"/>
      <c r="D142" s="1170"/>
      <c r="E142" s="1170"/>
      <c r="F142" s="1170"/>
      <c r="G142" s="341"/>
      <c r="H142" s="341"/>
      <c r="I142" s="341"/>
      <c r="J142" s="341"/>
      <c r="K142" s="343"/>
      <c r="L142" s="342"/>
    </row>
    <row r="143" spans="1:12" ht="15" customHeight="1">
      <c r="A143" s="341"/>
      <c r="B143" s="341"/>
      <c r="C143" s="341"/>
      <c r="D143" s="1170"/>
      <c r="E143" s="1170"/>
      <c r="F143" s="1170"/>
      <c r="G143" s="341"/>
      <c r="H143" s="341"/>
      <c r="I143" s="341"/>
      <c r="J143" s="341"/>
      <c r="K143" s="343"/>
      <c r="L143" s="342"/>
    </row>
    <row r="144" spans="1:12" ht="15" customHeight="1">
      <c r="A144" s="341"/>
      <c r="B144" s="341"/>
      <c r="C144" s="341"/>
      <c r="D144" s="1170"/>
      <c r="E144" s="1170"/>
      <c r="F144" s="1170"/>
      <c r="G144" s="341"/>
      <c r="H144" s="341"/>
      <c r="I144" s="341"/>
      <c r="J144" s="341"/>
      <c r="K144" s="343"/>
      <c r="L144" s="342"/>
    </row>
    <row r="145" spans="1:12" ht="15" customHeight="1">
      <c r="A145" s="341"/>
      <c r="B145" s="341"/>
      <c r="C145" s="341"/>
      <c r="D145" s="1170"/>
      <c r="E145" s="1170"/>
      <c r="F145" s="1170"/>
      <c r="G145" s="341"/>
      <c r="H145" s="341"/>
      <c r="I145" s="341"/>
      <c r="J145" s="341"/>
      <c r="K145" s="343"/>
      <c r="L145" s="342"/>
    </row>
    <row r="146" spans="1:12" ht="15" customHeight="1">
      <c r="A146" s="341"/>
      <c r="B146" s="341"/>
      <c r="C146" s="341"/>
      <c r="D146" s="1170"/>
      <c r="E146" s="1170"/>
      <c r="F146" s="1170"/>
      <c r="G146" s="341"/>
      <c r="H146" s="341"/>
      <c r="I146" s="341"/>
      <c r="J146" s="341"/>
      <c r="K146" s="343"/>
      <c r="L146" s="342"/>
    </row>
    <row r="147" spans="1:12" ht="15" customHeight="1">
      <c r="A147" s="341"/>
      <c r="B147" s="341"/>
      <c r="C147" s="341"/>
      <c r="D147" s="1170"/>
      <c r="E147" s="1170"/>
      <c r="F147" s="1170"/>
      <c r="G147" s="341"/>
      <c r="H147" s="341"/>
      <c r="I147" s="341"/>
      <c r="J147" s="341"/>
      <c r="K147" s="343"/>
      <c r="L147" s="342"/>
    </row>
    <row r="148" spans="1:12" ht="15" customHeight="1">
      <c r="A148" s="341"/>
      <c r="B148" s="341"/>
      <c r="C148" s="341"/>
      <c r="D148" s="1170"/>
      <c r="E148" s="1170"/>
      <c r="F148" s="1170"/>
      <c r="G148" s="341"/>
      <c r="H148" s="341"/>
      <c r="I148" s="341"/>
      <c r="J148" s="341"/>
      <c r="K148" s="343"/>
      <c r="L148" s="342"/>
    </row>
    <row r="149" spans="1:12" ht="15" customHeight="1">
      <c r="A149" s="341"/>
      <c r="B149" s="341"/>
      <c r="C149" s="341"/>
      <c r="D149" s="1170"/>
      <c r="E149" s="1170"/>
      <c r="F149" s="1170"/>
      <c r="G149" s="341"/>
      <c r="H149" s="341"/>
      <c r="I149" s="341"/>
      <c r="J149" s="341"/>
      <c r="K149" s="343"/>
      <c r="L149" s="342"/>
    </row>
    <row r="150" spans="1:12" ht="15" customHeight="1">
      <c r="A150" s="341"/>
      <c r="B150" s="341"/>
      <c r="C150" s="341"/>
      <c r="D150" s="1170"/>
      <c r="E150" s="1170"/>
      <c r="F150" s="1170"/>
      <c r="G150" s="341"/>
      <c r="H150" s="341"/>
      <c r="I150" s="341"/>
      <c r="J150" s="341"/>
      <c r="K150" s="343"/>
      <c r="L150" s="342"/>
    </row>
    <row r="151" spans="1:12" ht="15" customHeight="1">
      <c r="A151" s="341"/>
      <c r="B151" s="341"/>
      <c r="C151" s="341"/>
      <c r="D151" s="1170"/>
      <c r="E151" s="1170"/>
      <c r="F151" s="1170"/>
      <c r="G151" s="341"/>
      <c r="H151" s="341"/>
      <c r="I151" s="341"/>
      <c r="J151" s="341"/>
      <c r="K151" s="343"/>
      <c r="L151" s="342"/>
    </row>
    <row r="152" spans="1:12" ht="15" customHeight="1">
      <c r="A152" s="341"/>
      <c r="B152" s="341"/>
      <c r="C152" s="341"/>
      <c r="D152" s="1170"/>
      <c r="E152" s="1170"/>
      <c r="F152" s="1170"/>
      <c r="G152" s="341"/>
      <c r="H152" s="341"/>
      <c r="I152" s="341"/>
      <c r="J152" s="341"/>
      <c r="K152" s="343"/>
      <c r="L152" s="342"/>
    </row>
    <row r="153" spans="1:12" ht="15" customHeight="1">
      <c r="A153" s="341"/>
      <c r="B153" s="341"/>
      <c r="C153" s="341"/>
      <c r="D153" s="1170"/>
      <c r="E153" s="1170"/>
      <c r="F153" s="1170"/>
      <c r="G153" s="341"/>
      <c r="H153" s="341"/>
      <c r="I153" s="341"/>
      <c r="J153" s="341"/>
      <c r="K153" s="343"/>
      <c r="L153" s="342"/>
    </row>
    <row r="154" spans="1:12" ht="15" customHeight="1">
      <c r="A154" s="341"/>
      <c r="B154" s="341"/>
      <c r="C154" s="341"/>
      <c r="D154" s="1170"/>
      <c r="E154" s="1170"/>
      <c r="F154" s="1170"/>
      <c r="G154" s="341"/>
      <c r="H154" s="341"/>
      <c r="I154" s="341"/>
      <c r="J154" s="341"/>
      <c r="K154" s="343"/>
      <c r="L154" s="342"/>
    </row>
    <row r="155" spans="1:12" ht="15" customHeight="1">
      <c r="A155" s="341"/>
      <c r="B155" s="341"/>
      <c r="C155" s="341"/>
      <c r="D155" s="1170"/>
      <c r="E155" s="1170"/>
      <c r="F155" s="1170"/>
      <c r="G155" s="341"/>
      <c r="H155" s="341"/>
      <c r="I155" s="341"/>
      <c r="J155" s="341"/>
      <c r="K155" s="343"/>
      <c r="L155" s="342"/>
    </row>
    <row r="156" spans="1:12" ht="15" customHeight="1">
      <c r="A156" s="341"/>
      <c r="B156" s="341"/>
      <c r="C156" s="341"/>
      <c r="D156" s="1170"/>
      <c r="E156" s="1170"/>
      <c r="F156" s="1170"/>
      <c r="G156" s="341"/>
      <c r="H156" s="341"/>
      <c r="I156" s="341"/>
      <c r="J156" s="341"/>
      <c r="K156" s="343"/>
      <c r="L156" s="342"/>
    </row>
    <row r="157" spans="1:12" ht="15" customHeight="1">
      <c r="A157" s="341"/>
      <c r="B157" s="341"/>
      <c r="C157" s="341"/>
      <c r="D157" s="1170"/>
      <c r="E157" s="1170"/>
      <c r="F157" s="1170"/>
      <c r="G157" s="341"/>
      <c r="H157" s="341"/>
      <c r="I157" s="341"/>
      <c r="J157" s="341"/>
      <c r="K157" s="343"/>
      <c r="L157" s="342"/>
    </row>
    <row r="158" spans="1:12" ht="15" customHeight="1">
      <c r="A158" s="341"/>
      <c r="B158" s="341"/>
      <c r="C158" s="341"/>
      <c r="D158" s="1170"/>
      <c r="E158" s="1170"/>
      <c r="F158" s="1170"/>
      <c r="G158" s="341"/>
      <c r="H158" s="341"/>
      <c r="I158" s="341"/>
      <c r="J158" s="341"/>
      <c r="K158" s="343"/>
      <c r="L158" s="342"/>
    </row>
    <row r="159" spans="1:12" ht="15" customHeight="1">
      <c r="A159" s="341"/>
      <c r="B159" s="341"/>
      <c r="C159" s="341"/>
      <c r="D159" s="1170"/>
      <c r="E159" s="1170"/>
      <c r="F159" s="1170"/>
      <c r="G159" s="341"/>
      <c r="H159" s="341"/>
      <c r="I159" s="341"/>
      <c r="J159" s="341"/>
      <c r="K159" s="343"/>
      <c r="L159" s="342"/>
    </row>
    <row r="160" spans="1:12" ht="15" customHeight="1">
      <c r="A160" s="341"/>
      <c r="B160" s="341"/>
      <c r="C160" s="341"/>
      <c r="D160" s="1170"/>
      <c r="E160" s="1170"/>
      <c r="F160" s="1170"/>
      <c r="G160" s="341"/>
      <c r="H160" s="341"/>
      <c r="I160" s="341"/>
      <c r="J160" s="341"/>
      <c r="K160" s="343"/>
      <c r="L160" s="342"/>
    </row>
    <row r="161" spans="1:12" ht="15" customHeight="1">
      <c r="A161" s="341"/>
      <c r="B161" s="341"/>
      <c r="C161" s="341"/>
      <c r="D161" s="1170"/>
      <c r="E161" s="1170"/>
      <c r="F161" s="1170"/>
      <c r="G161" s="341"/>
      <c r="H161" s="341"/>
      <c r="I161" s="341"/>
      <c r="J161" s="341"/>
      <c r="K161" s="343"/>
      <c r="L161" s="342"/>
    </row>
    <row r="162" spans="1:12" ht="15" customHeight="1">
      <c r="A162" s="341"/>
      <c r="B162" s="341"/>
      <c r="C162" s="341"/>
      <c r="D162" s="1170"/>
      <c r="E162" s="1170"/>
      <c r="F162" s="1170"/>
      <c r="G162" s="341"/>
      <c r="H162" s="341"/>
      <c r="I162" s="341"/>
      <c r="J162" s="341"/>
      <c r="K162" s="343"/>
      <c r="L162" s="342"/>
    </row>
    <row r="163" spans="1:12" ht="15" customHeight="1">
      <c r="A163" s="341"/>
      <c r="B163" s="341"/>
      <c r="C163" s="341"/>
      <c r="D163" s="1170"/>
      <c r="E163" s="1170"/>
      <c r="F163" s="1170"/>
      <c r="G163" s="341"/>
      <c r="H163" s="341"/>
      <c r="I163" s="341"/>
      <c r="J163" s="341"/>
      <c r="K163" s="343"/>
      <c r="L163" s="342"/>
    </row>
    <row r="164" spans="1:12" ht="15" customHeight="1">
      <c r="A164" s="341"/>
      <c r="B164" s="341"/>
      <c r="C164" s="341"/>
      <c r="D164" s="1170"/>
      <c r="E164" s="1170"/>
      <c r="F164" s="1170"/>
      <c r="G164" s="341"/>
      <c r="H164" s="341"/>
      <c r="I164" s="341"/>
      <c r="J164" s="341"/>
      <c r="K164" s="343"/>
      <c r="L164" s="342"/>
    </row>
    <row r="165" spans="1:12" ht="15" customHeight="1">
      <c r="A165" s="341"/>
      <c r="B165" s="341"/>
      <c r="C165" s="341"/>
      <c r="D165" s="1170"/>
      <c r="E165" s="1170"/>
      <c r="F165" s="1170"/>
      <c r="G165" s="341"/>
      <c r="H165" s="341"/>
      <c r="I165" s="341"/>
      <c r="J165" s="341"/>
      <c r="K165" s="343"/>
      <c r="L165" s="342"/>
    </row>
    <row r="166" spans="1:12" ht="15" customHeight="1">
      <c r="A166" s="341"/>
      <c r="B166" s="341"/>
      <c r="C166" s="341"/>
      <c r="D166" s="1170"/>
      <c r="E166" s="1170"/>
      <c r="F166" s="1170"/>
      <c r="G166" s="341"/>
      <c r="H166" s="341"/>
      <c r="I166" s="341"/>
      <c r="J166" s="341"/>
      <c r="K166" s="343"/>
      <c r="L166" s="342"/>
    </row>
    <row r="167" spans="1:12" ht="15" customHeight="1">
      <c r="A167" s="341"/>
      <c r="B167" s="341"/>
      <c r="C167" s="341"/>
      <c r="D167" s="1170"/>
      <c r="E167" s="1170"/>
      <c r="F167" s="1170"/>
      <c r="G167" s="341"/>
      <c r="H167" s="341"/>
      <c r="I167" s="341"/>
      <c r="J167" s="341"/>
      <c r="K167" s="343"/>
      <c r="L167" s="342"/>
    </row>
    <row r="168" spans="1:12" ht="15" customHeight="1">
      <c r="A168" s="341"/>
      <c r="B168" s="341"/>
      <c r="C168" s="341"/>
      <c r="D168" s="1170"/>
      <c r="E168" s="1170"/>
      <c r="F168" s="1170"/>
      <c r="G168" s="341"/>
      <c r="H168" s="341"/>
      <c r="I168" s="341"/>
      <c r="J168" s="341"/>
      <c r="K168" s="343"/>
      <c r="L168" s="342"/>
    </row>
    <row r="169" spans="1:12" ht="15" customHeight="1">
      <c r="A169" s="341"/>
      <c r="B169" s="341"/>
      <c r="C169" s="341"/>
      <c r="D169" s="1170"/>
      <c r="E169" s="1170"/>
      <c r="F169" s="1170"/>
      <c r="G169" s="341"/>
      <c r="H169" s="341"/>
      <c r="I169" s="341"/>
      <c r="J169" s="341"/>
      <c r="K169" s="343"/>
      <c r="L169" s="342"/>
    </row>
    <row r="170" spans="1:12" ht="15" customHeight="1">
      <c r="A170" s="341"/>
      <c r="B170" s="341"/>
      <c r="C170" s="341"/>
      <c r="D170" s="1170"/>
      <c r="E170" s="1170"/>
      <c r="F170" s="1170"/>
      <c r="G170" s="341"/>
      <c r="H170" s="341"/>
      <c r="I170" s="341"/>
      <c r="J170" s="341"/>
      <c r="K170" s="343"/>
      <c r="L170" s="342"/>
    </row>
    <row r="171" spans="1:12" ht="15" customHeight="1">
      <c r="A171" s="341"/>
      <c r="B171" s="341"/>
      <c r="C171" s="341"/>
      <c r="D171" s="1170"/>
      <c r="E171" s="1170"/>
      <c r="F171" s="1170"/>
      <c r="G171" s="341"/>
      <c r="H171" s="341"/>
      <c r="I171" s="341"/>
      <c r="J171" s="341"/>
      <c r="K171" s="343"/>
      <c r="L171" s="342"/>
    </row>
    <row r="172" spans="1:12" ht="15" customHeight="1">
      <c r="A172" s="341"/>
      <c r="B172" s="341"/>
      <c r="C172" s="341"/>
      <c r="D172" s="1170"/>
      <c r="E172" s="1170"/>
      <c r="F172" s="1170"/>
      <c r="G172" s="341"/>
      <c r="H172" s="341"/>
      <c r="I172" s="341"/>
      <c r="J172" s="341"/>
      <c r="K172" s="343"/>
      <c r="L172" s="342"/>
    </row>
    <row r="173" spans="1:12" ht="15" customHeight="1">
      <c r="A173" s="341"/>
      <c r="B173" s="341"/>
      <c r="C173" s="341"/>
      <c r="D173" s="1170"/>
      <c r="E173" s="1170"/>
      <c r="F173" s="1170"/>
      <c r="G173" s="341"/>
      <c r="H173" s="341"/>
      <c r="I173" s="341"/>
      <c r="J173" s="341"/>
      <c r="K173" s="343"/>
      <c r="L173" s="342"/>
    </row>
    <row r="174" spans="1:12" ht="15" customHeight="1">
      <c r="A174" s="341"/>
      <c r="B174" s="341"/>
      <c r="C174" s="341"/>
      <c r="D174" s="1170"/>
      <c r="E174" s="1170"/>
      <c r="F174" s="1170"/>
      <c r="G174" s="341"/>
      <c r="H174" s="341"/>
      <c r="I174" s="341"/>
      <c r="J174" s="341"/>
      <c r="K174" s="343"/>
      <c r="L174" s="342"/>
    </row>
    <row r="175" spans="1:12" ht="15" customHeight="1">
      <c r="A175" s="341"/>
      <c r="B175" s="341"/>
      <c r="C175" s="341"/>
      <c r="D175" s="1170"/>
      <c r="E175" s="1170"/>
      <c r="F175" s="1170"/>
      <c r="G175" s="341"/>
      <c r="H175" s="341"/>
      <c r="I175" s="341"/>
      <c r="J175" s="341"/>
      <c r="K175" s="343"/>
      <c r="L175" s="342"/>
    </row>
    <row r="176" spans="1:12" ht="15" customHeight="1">
      <c r="A176" s="341"/>
      <c r="B176" s="341"/>
      <c r="C176" s="341"/>
      <c r="D176" s="1170"/>
      <c r="E176" s="1170"/>
      <c r="F176" s="1170"/>
      <c r="G176" s="341"/>
      <c r="H176" s="341"/>
      <c r="I176" s="341"/>
      <c r="J176" s="341"/>
      <c r="K176" s="343"/>
      <c r="L176" s="342"/>
    </row>
    <row r="177" spans="1:12" ht="15" customHeight="1">
      <c r="A177" s="341"/>
      <c r="B177" s="341"/>
      <c r="C177" s="341"/>
      <c r="D177" s="1170"/>
      <c r="E177" s="1170"/>
      <c r="F177" s="1170"/>
      <c r="G177" s="341"/>
      <c r="H177" s="341"/>
      <c r="I177" s="341"/>
      <c r="J177" s="341"/>
      <c r="K177" s="343"/>
      <c r="L177" s="342"/>
    </row>
    <row r="178" spans="1:12" ht="15" customHeight="1">
      <c r="A178" s="341"/>
      <c r="B178" s="341"/>
      <c r="C178" s="341"/>
      <c r="D178" s="1170"/>
      <c r="E178" s="1170"/>
      <c r="F178" s="1170"/>
      <c r="G178" s="341"/>
      <c r="H178" s="341"/>
      <c r="I178" s="341"/>
      <c r="J178" s="341"/>
      <c r="K178" s="343"/>
      <c r="L178" s="342"/>
    </row>
    <row r="179" spans="1:12" ht="15" customHeight="1">
      <c r="A179" s="341"/>
      <c r="B179" s="341"/>
      <c r="C179" s="341"/>
      <c r="D179" s="1170"/>
      <c r="E179" s="1170"/>
      <c r="F179" s="1170"/>
      <c r="G179" s="341"/>
      <c r="H179" s="341"/>
      <c r="I179" s="341"/>
      <c r="J179" s="341"/>
      <c r="K179" s="343"/>
      <c r="L179" s="342"/>
    </row>
    <row r="180" spans="1:12" ht="15" customHeight="1">
      <c r="A180" s="341"/>
      <c r="B180" s="341"/>
      <c r="C180" s="341"/>
      <c r="D180" s="1170"/>
      <c r="E180" s="1170"/>
      <c r="F180" s="1170"/>
      <c r="G180" s="341"/>
      <c r="H180" s="341"/>
      <c r="I180" s="341"/>
      <c r="J180" s="341"/>
      <c r="K180" s="343"/>
      <c r="L180" s="342"/>
    </row>
    <row r="181" spans="1:12" ht="15" customHeight="1">
      <c r="A181" s="341"/>
      <c r="B181" s="341"/>
      <c r="C181" s="341"/>
      <c r="D181" s="1170"/>
      <c r="E181" s="1170"/>
      <c r="F181" s="1170"/>
      <c r="G181" s="341"/>
      <c r="H181" s="341"/>
      <c r="I181" s="341"/>
      <c r="J181" s="341"/>
      <c r="K181" s="343"/>
      <c r="L181" s="342"/>
    </row>
    <row r="182" spans="1:12" ht="15" customHeight="1">
      <c r="A182" s="341"/>
      <c r="B182" s="341"/>
      <c r="C182" s="341"/>
      <c r="D182" s="1170"/>
      <c r="E182" s="1170"/>
      <c r="F182" s="1170"/>
      <c r="G182" s="341"/>
      <c r="H182" s="341"/>
      <c r="I182" s="341"/>
      <c r="J182" s="341"/>
      <c r="K182" s="343"/>
      <c r="L182" s="342"/>
    </row>
    <row r="183" spans="1:12" ht="15" customHeight="1">
      <c r="A183" s="341"/>
      <c r="B183" s="341"/>
      <c r="C183" s="341"/>
      <c r="D183" s="1170"/>
      <c r="E183" s="1170"/>
      <c r="F183" s="1170"/>
      <c r="G183" s="341"/>
      <c r="H183" s="341"/>
      <c r="I183" s="341"/>
      <c r="J183" s="341"/>
      <c r="K183" s="343"/>
      <c r="L183" s="342"/>
    </row>
    <row r="184" spans="1:12" ht="15" customHeight="1">
      <c r="A184" s="341"/>
      <c r="B184" s="341"/>
      <c r="C184" s="341"/>
      <c r="D184" s="1170"/>
      <c r="E184" s="1170"/>
      <c r="F184" s="1170"/>
      <c r="G184" s="341"/>
      <c r="H184" s="341"/>
      <c r="I184" s="341"/>
      <c r="J184" s="341"/>
      <c r="K184" s="343"/>
      <c r="L184" s="342"/>
    </row>
    <row r="185" spans="1:12" ht="15" customHeight="1">
      <c r="A185" s="341"/>
      <c r="B185" s="341"/>
      <c r="C185" s="341"/>
      <c r="D185" s="1170"/>
      <c r="E185" s="1170"/>
      <c r="F185" s="1170"/>
      <c r="G185" s="341"/>
      <c r="H185" s="341"/>
      <c r="I185" s="341"/>
      <c r="J185" s="341"/>
      <c r="K185" s="343"/>
      <c r="L185" s="342"/>
    </row>
    <row r="186" spans="1:12" ht="15" customHeight="1">
      <c r="A186" s="341"/>
      <c r="B186" s="341"/>
      <c r="C186" s="341"/>
      <c r="D186" s="1170"/>
      <c r="E186" s="1170"/>
      <c r="F186" s="1170"/>
      <c r="G186" s="341"/>
      <c r="H186" s="341"/>
      <c r="I186" s="341"/>
      <c r="J186" s="341"/>
      <c r="K186" s="343"/>
      <c r="L186" s="342"/>
    </row>
    <row r="187" spans="1:12" ht="15" customHeight="1">
      <c r="A187" s="341"/>
      <c r="B187" s="341"/>
      <c r="C187" s="341"/>
      <c r="D187" s="1170"/>
      <c r="E187" s="1170"/>
      <c r="F187" s="1170"/>
      <c r="G187" s="341"/>
      <c r="H187" s="341"/>
      <c r="I187" s="341"/>
      <c r="J187" s="341"/>
      <c r="K187" s="343"/>
      <c r="L187" s="342"/>
    </row>
    <row r="188" spans="1:12" ht="15" customHeight="1">
      <c r="A188" s="341"/>
      <c r="B188" s="341"/>
      <c r="C188" s="341"/>
      <c r="D188" s="1170"/>
      <c r="E188" s="1170"/>
      <c r="F188" s="1170"/>
      <c r="G188" s="341"/>
      <c r="H188" s="341"/>
      <c r="I188" s="341"/>
      <c r="J188" s="341"/>
      <c r="K188" s="343"/>
      <c r="L188" s="342"/>
    </row>
    <row r="189" spans="1:12" ht="15" customHeight="1">
      <c r="A189" s="341"/>
      <c r="B189" s="341"/>
      <c r="C189" s="341"/>
      <c r="D189" s="1170"/>
      <c r="E189" s="1170"/>
      <c r="F189" s="1170"/>
      <c r="G189" s="341"/>
      <c r="H189" s="341"/>
      <c r="I189" s="341"/>
      <c r="J189" s="341"/>
      <c r="K189" s="343"/>
      <c r="L189" s="342"/>
    </row>
    <row r="190" spans="1:12" ht="15" customHeight="1">
      <c r="A190" s="341"/>
      <c r="B190" s="341"/>
      <c r="C190" s="341"/>
      <c r="D190" s="1170"/>
      <c r="E190" s="1170"/>
      <c r="F190" s="1170"/>
      <c r="G190" s="341"/>
      <c r="H190" s="341"/>
      <c r="I190" s="341"/>
      <c r="J190" s="341"/>
      <c r="K190" s="343"/>
      <c r="L190" s="342"/>
    </row>
    <row r="191" spans="1:12" ht="15" customHeight="1">
      <c r="A191" s="341"/>
      <c r="B191" s="341"/>
      <c r="C191" s="341"/>
      <c r="D191" s="1170"/>
      <c r="E191" s="1170"/>
      <c r="F191" s="1170"/>
      <c r="G191" s="341"/>
      <c r="H191" s="341"/>
      <c r="I191" s="341"/>
      <c r="J191" s="341"/>
      <c r="K191" s="343"/>
      <c r="L191" s="342"/>
    </row>
    <row r="192" spans="1:12" ht="15" customHeight="1">
      <c r="A192" s="341"/>
      <c r="B192" s="341"/>
      <c r="C192" s="341"/>
      <c r="D192" s="1170"/>
      <c r="E192" s="1170"/>
      <c r="F192" s="1170"/>
      <c r="G192" s="341"/>
      <c r="H192" s="341"/>
      <c r="I192" s="341"/>
      <c r="J192" s="341"/>
      <c r="K192" s="343"/>
      <c r="L192" s="342"/>
    </row>
    <row r="193" spans="1:12" ht="15" customHeight="1">
      <c r="A193" s="341"/>
      <c r="B193" s="341"/>
      <c r="C193" s="341"/>
      <c r="D193" s="1170"/>
      <c r="E193" s="1170"/>
      <c r="F193" s="1170"/>
      <c r="G193" s="341"/>
      <c r="H193" s="341"/>
      <c r="I193" s="341"/>
      <c r="J193" s="341"/>
      <c r="K193" s="343"/>
      <c r="L193" s="342"/>
    </row>
    <row r="194" spans="1:12" ht="15" customHeight="1">
      <c r="A194" s="341"/>
      <c r="B194" s="341"/>
      <c r="C194" s="341"/>
      <c r="D194" s="1170"/>
      <c r="E194" s="1170"/>
      <c r="F194" s="1170"/>
      <c r="G194" s="341"/>
      <c r="H194" s="341"/>
      <c r="I194" s="341"/>
      <c r="J194" s="341"/>
      <c r="K194" s="343"/>
      <c r="L194" s="342"/>
    </row>
    <row r="195" spans="1:12" ht="15" customHeight="1">
      <c r="A195" s="341"/>
      <c r="B195" s="341"/>
      <c r="C195" s="341"/>
      <c r="D195" s="1170"/>
      <c r="E195" s="1170"/>
      <c r="F195" s="1170"/>
      <c r="G195" s="341"/>
      <c r="H195" s="341"/>
      <c r="I195" s="341"/>
      <c r="J195" s="341"/>
      <c r="K195" s="343"/>
      <c r="L195" s="342"/>
    </row>
    <row r="196" spans="1:12" ht="15" customHeight="1">
      <c r="A196" s="341"/>
      <c r="B196" s="341"/>
      <c r="C196" s="341"/>
      <c r="D196" s="1170"/>
      <c r="E196" s="1170"/>
      <c r="F196" s="1170"/>
      <c r="G196" s="341"/>
      <c r="H196" s="341"/>
      <c r="I196" s="341"/>
      <c r="J196" s="341"/>
      <c r="K196" s="343"/>
      <c r="L196" s="342"/>
    </row>
    <row r="197" spans="1:12" ht="15" customHeight="1">
      <c r="A197" s="341"/>
      <c r="B197" s="341"/>
      <c r="C197" s="341"/>
      <c r="D197" s="1170"/>
      <c r="E197" s="1170"/>
      <c r="F197" s="1170"/>
      <c r="G197" s="341"/>
      <c r="H197" s="341"/>
      <c r="I197" s="341"/>
      <c r="J197" s="341"/>
      <c r="K197" s="343"/>
      <c r="L197" s="342"/>
    </row>
    <row r="198" spans="1:12" ht="15" customHeight="1">
      <c r="A198" s="341"/>
      <c r="B198" s="341"/>
      <c r="C198" s="341"/>
      <c r="D198" s="1170"/>
      <c r="E198" s="1170"/>
      <c r="F198" s="1170"/>
      <c r="G198" s="341"/>
      <c r="H198" s="341"/>
      <c r="I198" s="341"/>
      <c r="J198" s="341"/>
      <c r="K198" s="343"/>
      <c r="L198" s="342"/>
    </row>
    <row r="199" spans="1:12" ht="15" customHeight="1">
      <c r="A199" s="341"/>
      <c r="B199" s="341"/>
      <c r="C199" s="341"/>
      <c r="D199" s="1170"/>
      <c r="E199" s="1170"/>
      <c r="F199" s="1170"/>
      <c r="G199" s="341"/>
      <c r="H199" s="341"/>
      <c r="I199" s="341"/>
      <c r="J199" s="341"/>
      <c r="K199" s="343"/>
      <c r="L199" s="342"/>
    </row>
    <row r="200" spans="1:12" ht="15" customHeight="1">
      <c r="A200" s="341"/>
      <c r="B200" s="341"/>
      <c r="C200" s="341"/>
      <c r="D200" s="1170"/>
      <c r="E200" s="1170"/>
      <c r="F200" s="1170"/>
      <c r="G200" s="341"/>
      <c r="H200" s="341"/>
      <c r="I200" s="341"/>
      <c r="J200" s="341"/>
      <c r="K200" s="343"/>
      <c r="L200" s="342"/>
    </row>
    <row r="201" spans="1:12" ht="15" customHeight="1">
      <c r="A201" s="341"/>
      <c r="B201" s="341"/>
      <c r="C201" s="341"/>
      <c r="D201" s="1170"/>
      <c r="E201" s="1170"/>
      <c r="F201" s="1170"/>
      <c r="G201" s="341"/>
      <c r="H201" s="341"/>
      <c r="I201" s="341"/>
      <c r="J201" s="341"/>
      <c r="K201" s="343"/>
      <c r="L201" s="342"/>
    </row>
    <row r="202" spans="1:12" ht="15" customHeight="1">
      <c r="A202" s="341"/>
      <c r="B202" s="341"/>
      <c r="C202" s="341"/>
      <c r="D202" s="1170"/>
      <c r="E202" s="1170"/>
      <c r="F202" s="1170"/>
      <c r="G202" s="341"/>
      <c r="H202" s="341"/>
      <c r="I202" s="341"/>
      <c r="J202" s="341"/>
      <c r="K202" s="343"/>
      <c r="L202" s="342"/>
    </row>
    <row r="203" spans="1:12" ht="15" customHeight="1">
      <c r="A203" s="341"/>
      <c r="B203" s="341"/>
      <c r="C203" s="341"/>
      <c r="D203" s="1170"/>
      <c r="E203" s="1170"/>
      <c r="F203" s="1170"/>
      <c r="G203" s="341"/>
      <c r="H203" s="341"/>
      <c r="I203" s="341"/>
      <c r="J203" s="341"/>
      <c r="K203" s="343"/>
      <c r="L203" s="342"/>
    </row>
    <row r="204" spans="1:12" ht="15" customHeight="1">
      <c r="A204" s="341"/>
      <c r="B204" s="341"/>
      <c r="C204" s="341"/>
      <c r="D204" s="1170"/>
      <c r="E204" s="1170"/>
      <c r="F204" s="1170"/>
      <c r="G204" s="341"/>
      <c r="H204" s="341"/>
      <c r="I204" s="341"/>
      <c r="J204" s="341"/>
      <c r="K204" s="343"/>
      <c r="L204" s="342"/>
    </row>
    <row r="205" spans="1:12" ht="15" customHeight="1">
      <c r="A205" s="341"/>
      <c r="B205" s="341"/>
      <c r="C205" s="341"/>
      <c r="D205" s="1170"/>
      <c r="E205" s="1170"/>
      <c r="F205" s="1170"/>
      <c r="G205" s="341"/>
      <c r="H205" s="341"/>
      <c r="I205" s="341"/>
      <c r="J205" s="341"/>
      <c r="K205" s="343"/>
      <c r="L205" s="342"/>
    </row>
    <row r="206" spans="1:12" ht="15" customHeight="1">
      <c r="A206" s="341"/>
      <c r="B206" s="341"/>
      <c r="C206" s="341"/>
      <c r="D206" s="1170"/>
      <c r="E206" s="1170"/>
      <c r="F206" s="1170"/>
      <c r="G206" s="341"/>
      <c r="H206" s="341"/>
      <c r="I206" s="341"/>
      <c r="J206" s="341"/>
      <c r="K206" s="343"/>
      <c r="L206" s="342"/>
    </row>
    <row r="207" spans="1:12" ht="15" customHeight="1">
      <c r="A207" s="341"/>
      <c r="B207" s="341"/>
      <c r="C207" s="341"/>
      <c r="D207" s="1170"/>
      <c r="E207" s="1170"/>
      <c r="F207" s="1170"/>
      <c r="G207" s="341"/>
      <c r="H207" s="341"/>
      <c r="I207" s="341"/>
      <c r="J207" s="341"/>
      <c r="K207" s="343"/>
      <c r="L207" s="342"/>
    </row>
    <row r="208" spans="1:12" ht="15" customHeight="1">
      <c r="A208" s="341"/>
      <c r="B208" s="341"/>
      <c r="C208" s="341"/>
      <c r="D208" s="1170"/>
      <c r="E208" s="1170"/>
      <c r="F208" s="1170"/>
      <c r="G208" s="341"/>
      <c r="H208" s="341"/>
      <c r="I208" s="341"/>
      <c r="J208" s="341"/>
      <c r="K208" s="343"/>
      <c r="L208" s="342"/>
    </row>
    <row r="209" spans="1:12" ht="15" customHeight="1">
      <c r="A209" s="341"/>
      <c r="B209" s="341"/>
      <c r="C209" s="341"/>
      <c r="D209" s="1170"/>
      <c r="E209" s="1170"/>
      <c r="F209" s="1170"/>
      <c r="G209" s="341"/>
      <c r="H209" s="341"/>
      <c r="I209" s="341"/>
      <c r="J209" s="341"/>
      <c r="K209" s="343"/>
      <c r="L209" s="342"/>
    </row>
    <row r="210" spans="1:12" ht="15" customHeight="1">
      <c r="A210" s="341"/>
      <c r="B210" s="341"/>
      <c r="C210" s="341"/>
      <c r="D210" s="1170"/>
      <c r="E210" s="1170"/>
      <c r="F210" s="1170"/>
      <c r="G210" s="341"/>
      <c r="H210" s="341"/>
      <c r="I210" s="341"/>
      <c r="J210" s="341"/>
      <c r="K210" s="343"/>
      <c r="L210" s="342"/>
    </row>
    <row r="211" spans="1:12" ht="15" customHeight="1">
      <c r="A211" s="341"/>
      <c r="B211" s="341"/>
      <c r="C211" s="341"/>
      <c r="D211" s="1170"/>
      <c r="E211" s="1170"/>
      <c r="F211" s="1170"/>
      <c r="G211" s="341"/>
      <c r="H211" s="341"/>
      <c r="I211" s="341"/>
      <c r="J211" s="341"/>
      <c r="K211" s="343"/>
      <c r="L211" s="342"/>
    </row>
    <row r="212" spans="1:12" ht="15" customHeight="1">
      <c r="A212" s="341"/>
      <c r="B212" s="341"/>
      <c r="C212" s="341"/>
      <c r="D212" s="1170"/>
      <c r="E212" s="1170"/>
      <c r="F212" s="1170"/>
      <c r="G212" s="341"/>
      <c r="H212" s="341"/>
      <c r="I212" s="341"/>
      <c r="J212" s="341"/>
      <c r="K212" s="343"/>
      <c r="L212" s="342"/>
    </row>
    <row r="213" spans="1:12" ht="15" customHeight="1">
      <c r="A213" s="341"/>
      <c r="B213" s="341"/>
      <c r="C213" s="341"/>
      <c r="D213" s="1170"/>
      <c r="E213" s="1170"/>
      <c r="F213" s="1170"/>
      <c r="G213" s="341"/>
      <c r="H213" s="341"/>
      <c r="I213" s="341"/>
      <c r="J213" s="341"/>
      <c r="K213" s="343"/>
      <c r="L213" s="342"/>
    </row>
    <row r="214" spans="1:12" ht="15" customHeight="1">
      <c r="A214" s="341"/>
      <c r="B214" s="341"/>
      <c r="C214" s="341"/>
      <c r="D214" s="1170"/>
      <c r="E214" s="1170"/>
      <c r="F214" s="1170"/>
      <c r="G214" s="341"/>
      <c r="H214" s="341"/>
      <c r="I214" s="341"/>
      <c r="J214" s="341"/>
      <c r="K214" s="343"/>
      <c r="L214" s="342"/>
    </row>
    <row r="215" spans="1:12" ht="15" customHeight="1">
      <c r="A215" s="341"/>
      <c r="B215" s="341"/>
      <c r="C215" s="341"/>
      <c r="D215" s="1170"/>
      <c r="E215" s="1170"/>
      <c r="F215" s="1170"/>
      <c r="G215" s="341"/>
      <c r="H215" s="341"/>
      <c r="I215" s="341"/>
      <c r="J215" s="341"/>
      <c r="K215" s="343"/>
      <c r="L215" s="342"/>
    </row>
    <row r="216" spans="1:12" ht="15" customHeight="1">
      <c r="A216" s="341"/>
      <c r="B216" s="341"/>
      <c r="C216" s="341"/>
      <c r="D216" s="1170"/>
      <c r="E216" s="1170"/>
      <c r="F216" s="1170"/>
      <c r="G216" s="341"/>
      <c r="H216" s="341"/>
      <c r="I216" s="341"/>
      <c r="J216" s="341"/>
      <c r="K216" s="343"/>
      <c r="L216" s="342"/>
    </row>
    <row r="217" spans="1:12" ht="15" customHeight="1">
      <c r="A217" s="341"/>
      <c r="B217" s="341"/>
      <c r="C217" s="341"/>
      <c r="D217" s="1170"/>
      <c r="E217" s="1170"/>
      <c r="F217" s="1170"/>
      <c r="G217" s="341"/>
      <c r="H217" s="341"/>
      <c r="I217" s="341"/>
      <c r="J217" s="341"/>
      <c r="K217" s="343"/>
      <c r="L217" s="342"/>
    </row>
    <row r="218" spans="1:12" ht="15" customHeight="1">
      <c r="A218" s="341"/>
      <c r="B218" s="341"/>
      <c r="C218" s="341"/>
      <c r="D218" s="1170"/>
      <c r="E218" s="1170"/>
      <c r="F218" s="1170"/>
      <c r="G218" s="341"/>
      <c r="H218" s="341"/>
      <c r="I218" s="341"/>
      <c r="J218" s="341"/>
      <c r="K218" s="343"/>
      <c r="L218" s="342"/>
    </row>
    <row r="219" spans="1:12" ht="15" customHeight="1">
      <c r="A219" s="341"/>
      <c r="B219" s="341"/>
      <c r="C219" s="341"/>
      <c r="D219" s="1170"/>
      <c r="E219" s="1170"/>
      <c r="F219" s="1170"/>
      <c r="G219" s="341"/>
      <c r="H219" s="341"/>
      <c r="I219" s="341"/>
      <c r="J219" s="341"/>
      <c r="K219" s="343"/>
      <c r="L219" s="342"/>
    </row>
    <row r="220" spans="1:12" ht="15" customHeight="1">
      <c r="A220" s="341"/>
      <c r="B220" s="341"/>
      <c r="C220" s="341"/>
      <c r="D220" s="1170"/>
      <c r="E220" s="1170"/>
      <c r="F220" s="1170"/>
      <c r="G220" s="341"/>
      <c r="H220" s="341"/>
      <c r="I220" s="341"/>
      <c r="J220" s="341"/>
      <c r="K220" s="343"/>
      <c r="L220" s="342"/>
    </row>
    <row r="221" spans="1:12" ht="15" customHeight="1">
      <c r="A221" s="341"/>
      <c r="B221" s="341"/>
      <c r="C221" s="341"/>
      <c r="D221" s="1170"/>
      <c r="E221" s="1170"/>
      <c r="F221" s="1170"/>
      <c r="G221" s="341"/>
      <c r="H221" s="341"/>
      <c r="I221" s="341"/>
      <c r="J221" s="341"/>
      <c r="K221" s="343"/>
      <c r="L221" s="342"/>
    </row>
    <row r="222" spans="1:12" ht="15" customHeight="1">
      <c r="A222" s="341"/>
      <c r="B222" s="341"/>
      <c r="C222" s="341"/>
      <c r="D222" s="1170"/>
      <c r="E222" s="1170"/>
      <c r="F222" s="1170"/>
      <c r="G222" s="341"/>
      <c r="H222" s="341"/>
      <c r="I222" s="341"/>
      <c r="J222" s="341"/>
      <c r="K222" s="343"/>
      <c r="L222" s="342"/>
    </row>
    <row r="223" spans="1:12" ht="15" customHeight="1">
      <c r="A223" s="341"/>
      <c r="B223" s="341"/>
      <c r="C223" s="341"/>
      <c r="D223" s="1170"/>
      <c r="E223" s="1170"/>
      <c r="F223" s="1170"/>
      <c r="G223" s="341"/>
      <c r="H223" s="341"/>
      <c r="I223" s="341"/>
      <c r="J223" s="341"/>
      <c r="K223" s="343"/>
      <c r="L223" s="342"/>
    </row>
    <row r="224" spans="1:12" ht="15" customHeight="1">
      <c r="A224" s="341"/>
      <c r="B224" s="341"/>
      <c r="C224" s="341"/>
      <c r="D224" s="1170"/>
      <c r="E224" s="1170"/>
      <c r="F224" s="1170"/>
      <c r="G224" s="341"/>
      <c r="H224" s="341"/>
      <c r="I224" s="341"/>
      <c r="J224" s="341"/>
      <c r="K224" s="343"/>
      <c r="L224" s="342"/>
    </row>
    <row r="225" spans="1:12" ht="15" customHeight="1">
      <c r="A225" s="341"/>
      <c r="B225" s="341"/>
      <c r="C225" s="341"/>
      <c r="D225" s="1170"/>
      <c r="E225" s="1170"/>
      <c r="F225" s="1170"/>
      <c r="G225" s="341"/>
      <c r="H225" s="341"/>
      <c r="I225" s="341"/>
      <c r="J225" s="341"/>
      <c r="K225" s="343"/>
      <c r="L225" s="342"/>
    </row>
    <row r="226" spans="1:12" ht="15" customHeight="1">
      <c r="A226" s="341"/>
      <c r="B226" s="341"/>
      <c r="C226" s="341"/>
      <c r="D226" s="1170"/>
      <c r="E226" s="1170"/>
      <c r="F226" s="1170"/>
      <c r="G226" s="341"/>
      <c r="H226" s="341"/>
      <c r="I226" s="341"/>
      <c r="J226" s="341"/>
      <c r="K226" s="343"/>
      <c r="L226" s="342"/>
    </row>
    <row r="227" spans="1:12" ht="15" customHeight="1">
      <c r="A227" s="341"/>
      <c r="B227" s="341"/>
      <c r="C227" s="341"/>
      <c r="D227" s="1170"/>
      <c r="E227" s="1170"/>
      <c r="F227" s="1170"/>
      <c r="G227" s="341"/>
      <c r="H227" s="341"/>
      <c r="I227" s="341"/>
      <c r="J227" s="341"/>
      <c r="K227" s="343"/>
      <c r="L227" s="342"/>
    </row>
    <row r="228" spans="1:12" ht="15" customHeight="1">
      <c r="A228" s="341"/>
      <c r="B228" s="341"/>
      <c r="C228" s="341"/>
      <c r="D228" s="1170"/>
      <c r="E228" s="1170"/>
      <c r="F228" s="1170"/>
      <c r="G228" s="341"/>
      <c r="H228" s="341"/>
      <c r="I228" s="341"/>
      <c r="J228" s="341"/>
      <c r="K228" s="343"/>
      <c r="L228" s="342"/>
    </row>
    <row r="229" spans="1:12" ht="15" customHeight="1">
      <c r="A229" s="341"/>
      <c r="B229" s="341"/>
      <c r="C229" s="341"/>
      <c r="D229" s="1170"/>
      <c r="E229" s="1170"/>
      <c r="F229" s="1170"/>
      <c r="G229" s="341"/>
      <c r="H229" s="341"/>
      <c r="I229" s="341"/>
      <c r="J229" s="341"/>
      <c r="K229" s="343"/>
      <c r="L229" s="342"/>
    </row>
    <row r="230" spans="1:12" ht="15" customHeight="1">
      <c r="A230" s="341"/>
      <c r="B230" s="341"/>
      <c r="C230" s="341"/>
      <c r="D230" s="1170"/>
      <c r="E230" s="1170"/>
      <c r="F230" s="1170"/>
      <c r="G230" s="341"/>
      <c r="H230" s="341"/>
      <c r="I230" s="341"/>
      <c r="J230" s="341"/>
      <c r="K230" s="343"/>
      <c r="L230" s="342"/>
    </row>
    <row r="231" spans="1:12" ht="15" customHeight="1">
      <c r="A231" s="341"/>
      <c r="B231" s="341"/>
      <c r="C231" s="341"/>
      <c r="D231" s="1170"/>
      <c r="E231" s="1170"/>
      <c r="F231" s="1170"/>
      <c r="G231" s="341"/>
      <c r="H231" s="341"/>
      <c r="I231" s="341"/>
      <c r="J231" s="341"/>
      <c r="K231" s="343"/>
      <c r="L231" s="342"/>
    </row>
    <row r="232" spans="1:12" ht="15" customHeight="1">
      <c r="A232" s="341"/>
      <c r="B232" s="341"/>
      <c r="C232" s="341"/>
      <c r="D232" s="1170"/>
      <c r="E232" s="1170"/>
      <c r="F232" s="1170"/>
      <c r="G232" s="341"/>
      <c r="H232" s="341"/>
      <c r="I232" s="341"/>
      <c r="J232" s="341"/>
      <c r="K232" s="343"/>
      <c r="L232" s="342"/>
    </row>
    <row r="233" spans="1:12" ht="15" customHeight="1">
      <c r="A233" s="341"/>
      <c r="B233" s="341"/>
      <c r="C233" s="341"/>
      <c r="D233" s="1170"/>
      <c r="E233" s="1170"/>
      <c r="F233" s="1170"/>
      <c r="G233" s="341"/>
      <c r="H233" s="341"/>
      <c r="I233" s="341"/>
      <c r="J233" s="341"/>
      <c r="K233" s="343"/>
      <c r="L233" s="342"/>
    </row>
    <row r="234" spans="1:12" ht="15" customHeight="1">
      <c r="A234" s="341"/>
      <c r="B234" s="341"/>
      <c r="C234" s="341"/>
      <c r="D234" s="1170"/>
      <c r="E234" s="1170"/>
      <c r="F234" s="1170"/>
      <c r="G234" s="341"/>
      <c r="H234" s="341"/>
      <c r="I234" s="341"/>
      <c r="J234" s="341"/>
      <c r="K234" s="343"/>
      <c r="L234" s="342"/>
    </row>
    <row r="235" spans="1:12" ht="15" customHeight="1">
      <c r="A235" s="341"/>
      <c r="B235" s="341"/>
      <c r="C235" s="341"/>
      <c r="D235" s="1170"/>
      <c r="E235" s="1170"/>
      <c r="F235" s="1170"/>
      <c r="G235" s="341"/>
      <c r="H235" s="341"/>
      <c r="I235" s="341"/>
      <c r="J235" s="341"/>
      <c r="K235" s="343"/>
      <c r="L235" s="342"/>
    </row>
    <row r="236" spans="1:12" ht="15" customHeight="1">
      <c r="A236" s="341"/>
      <c r="B236" s="341"/>
      <c r="C236" s="341"/>
      <c r="D236" s="1170"/>
      <c r="E236" s="1170"/>
      <c r="F236" s="1170"/>
      <c r="G236" s="341"/>
      <c r="H236" s="341"/>
      <c r="I236" s="341"/>
      <c r="J236" s="341"/>
      <c r="K236" s="343"/>
      <c r="L236" s="342"/>
    </row>
    <row r="237" spans="1:12" ht="15" customHeight="1">
      <c r="A237" s="341"/>
      <c r="B237" s="341"/>
      <c r="C237" s="341"/>
      <c r="D237" s="1170"/>
      <c r="E237" s="1170"/>
      <c r="F237" s="1170"/>
      <c r="G237" s="341"/>
      <c r="H237" s="341"/>
      <c r="I237" s="341"/>
      <c r="J237" s="341"/>
      <c r="K237" s="343"/>
      <c r="L237" s="342"/>
    </row>
    <row r="238" spans="1:12" ht="15" customHeight="1">
      <c r="A238" s="341"/>
      <c r="B238" s="341"/>
      <c r="C238" s="341"/>
      <c r="D238" s="1170"/>
      <c r="E238" s="1170"/>
      <c r="F238" s="1170"/>
      <c r="G238" s="341"/>
      <c r="H238" s="341"/>
      <c r="I238" s="341"/>
      <c r="J238" s="341"/>
      <c r="K238" s="343"/>
      <c r="L238" s="342"/>
    </row>
    <row r="239" spans="1:12" ht="15" customHeight="1">
      <c r="A239" s="341"/>
      <c r="B239" s="341"/>
      <c r="C239" s="341"/>
      <c r="D239" s="1170"/>
      <c r="E239" s="1170"/>
      <c r="F239" s="1170"/>
      <c r="G239" s="341"/>
      <c r="H239" s="341"/>
      <c r="I239" s="341"/>
      <c r="J239" s="341"/>
      <c r="K239" s="343"/>
      <c r="L239" s="342"/>
    </row>
    <row r="240" spans="1:12" ht="15" customHeight="1">
      <c r="A240" s="341"/>
      <c r="B240" s="341"/>
      <c r="C240" s="341"/>
      <c r="D240" s="1170"/>
      <c r="E240" s="1170"/>
      <c r="F240" s="1170"/>
      <c r="G240" s="341"/>
      <c r="H240" s="341"/>
      <c r="I240" s="341"/>
      <c r="J240" s="341"/>
      <c r="K240" s="343"/>
      <c r="L240" s="342"/>
    </row>
    <row r="241" spans="1:12" ht="15" customHeight="1">
      <c r="A241" s="341"/>
      <c r="B241" s="341"/>
      <c r="C241" s="341"/>
      <c r="D241" s="1170"/>
      <c r="E241" s="1170"/>
      <c r="F241" s="1170"/>
      <c r="G241" s="341"/>
      <c r="H241" s="341"/>
      <c r="I241" s="341"/>
      <c r="J241" s="341"/>
      <c r="K241" s="343"/>
      <c r="L241" s="342"/>
    </row>
    <row r="242" spans="1:12" ht="15" customHeight="1">
      <c r="A242" s="341"/>
      <c r="B242" s="341"/>
      <c r="C242" s="341"/>
      <c r="D242" s="1170"/>
      <c r="E242" s="1170"/>
      <c r="F242" s="1170"/>
      <c r="G242" s="341"/>
      <c r="H242" s="341"/>
      <c r="I242" s="341"/>
      <c r="J242" s="341"/>
      <c r="K242" s="343"/>
      <c r="L242" s="342"/>
    </row>
    <row r="243" spans="1:12" ht="15" customHeight="1">
      <c r="A243" s="341"/>
      <c r="B243" s="341"/>
      <c r="C243" s="341"/>
      <c r="D243" s="1170"/>
      <c r="E243" s="1170"/>
      <c r="F243" s="1170"/>
      <c r="G243" s="341"/>
      <c r="H243" s="341"/>
      <c r="I243" s="341"/>
      <c r="J243" s="341"/>
      <c r="K243" s="343"/>
      <c r="L243" s="342"/>
    </row>
    <row r="244" spans="1:12" ht="15" customHeight="1">
      <c r="A244" s="341"/>
      <c r="B244" s="341"/>
      <c r="C244" s="341"/>
      <c r="D244" s="1170"/>
      <c r="E244" s="1170"/>
      <c r="F244" s="1170"/>
      <c r="G244" s="341"/>
      <c r="H244" s="341"/>
      <c r="I244" s="341"/>
      <c r="J244" s="341"/>
      <c r="K244" s="343"/>
      <c r="L244" s="342"/>
    </row>
    <row r="245" spans="1:12" ht="15" customHeight="1">
      <c r="A245" s="341"/>
      <c r="B245" s="341"/>
      <c r="C245" s="341"/>
      <c r="D245" s="1170"/>
      <c r="E245" s="1170"/>
      <c r="F245" s="1170"/>
      <c r="G245" s="341"/>
      <c r="H245" s="341"/>
      <c r="I245" s="341"/>
      <c r="J245" s="341"/>
      <c r="K245" s="343"/>
      <c r="L245" s="342"/>
    </row>
    <row r="246" spans="1:12" ht="15" customHeight="1">
      <c r="A246" s="341"/>
      <c r="B246" s="341"/>
      <c r="C246" s="341"/>
      <c r="D246" s="1170"/>
      <c r="E246" s="1170"/>
      <c r="F246" s="1170"/>
      <c r="G246" s="341"/>
      <c r="H246" s="341"/>
      <c r="I246" s="341"/>
      <c r="J246" s="341"/>
      <c r="K246" s="343"/>
      <c r="L246" s="342"/>
    </row>
    <row r="247" spans="1:12" ht="15" customHeight="1">
      <c r="A247" s="341"/>
      <c r="B247" s="341"/>
      <c r="C247" s="341"/>
      <c r="D247" s="1170"/>
      <c r="E247" s="1170"/>
      <c r="F247" s="1170"/>
      <c r="G247" s="341"/>
      <c r="H247" s="341"/>
      <c r="I247" s="341"/>
      <c r="J247" s="341"/>
      <c r="K247" s="343"/>
      <c r="L247" s="342"/>
    </row>
    <row r="248" spans="1:12" ht="15" customHeight="1">
      <c r="A248" s="341"/>
      <c r="B248" s="341"/>
      <c r="C248" s="341"/>
      <c r="D248" s="1170"/>
      <c r="E248" s="1170"/>
      <c r="F248" s="1170"/>
      <c r="G248" s="341"/>
      <c r="H248" s="341"/>
      <c r="I248" s="341"/>
      <c r="J248" s="341"/>
      <c r="K248" s="343"/>
      <c r="L248" s="342"/>
    </row>
    <row r="249" spans="1:12" ht="15" customHeight="1">
      <c r="A249" s="341"/>
      <c r="B249" s="341"/>
      <c r="C249" s="341"/>
      <c r="D249" s="1170"/>
      <c r="E249" s="1170"/>
      <c r="F249" s="1170"/>
      <c r="G249" s="341"/>
      <c r="H249" s="341"/>
      <c r="I249" s="341"/>
      <c r="J249" s="341"/>
      <c r="K249" s="343"/>
      <c r="L249" s="342"/>
    </row>
    <row r="250" spans="1:12" ht="15" customHeight="1">
      <c r="A250" s="341"/>
      <c r="B250" s="341"/>
      <c r="C250" s="341"/>
      <c r="D250" s="1170"/>
      <c r="E250" s="1170"/>
      <c r="F250" s="1170"/>
      <c r="G250" s="341"/>
      <c r="H250" s="341"/>
      <c r="I250" s="341"/>
      <c r="J250" s="341"/>
      <c r="K250" s="343"/>
      <c r="L250" s="342"/>
    </row>
    <row r="251" spans="1:12" ht="15" customHeight="1">
      <c r="A251" s="341"/>
      <c r="B251" s="341"/>
      <c r="C251" s="341"/>
      <c r="D251" s="1170"/>
      <c r="E251" s="1170"/>
      <c r="F251" s="1170"/>
      <c r="G251" s="341"/>
      <c r="H251" s="341"/>
      <c r="I251" s="341"/>
      <c r="J251" s="341"/>
      <c r="K251" s="343"/>
      <c r="L251" s="342"/>
    </row>
    <row r="252" spans="1:12" ht="15" customHeight="1">
      <c r="A252" s="341"/>
      <c r="B252" s="341"/>
      <c r="C252" s="341"/>
      <c r="D252" s="1170"/>
      <c r="E252" s="1170"/>
      <c r="F252" s="1170"/>
      <c r="G252" s="341"/>
      <c r="H252" s="341"/>
      <c r="I252" s="341"/>
      <c r="J252" s="341"/>
      <c r="K252" s="343"/>
      <c r="L252" s="342"/>
    </row>
    <row r="253" spans="1:12" ht="15" customHeight="1">
      <c r="A253" s="341"/>
      <c r="B253" s="341"/>
      <c r="C253" s="341"/>
      <c r="D253" s="1170"/>
      <c r="E253" s="1170"/>
      <c r="F253" s="1170"/>
      <c r="G253" s="341"/>
      <c r="H253" s="341"/>
      <c r="I253" s="341"/>
      <c r="J253" s="341"/>
      <c r="K253" s="343"/>
      <c r="L253" s="342"/>
    </row>
    <row r="254" spans="1:12" ht="15" customHeight="1">
      <c r="A254" s="341"/>
      <c r="B254" s="341"/>
      <c r="C254" s="341"/>
      <c r="D254" s="1170"/>
      <c r="E254" s="1170"/>
      <c r="F254" s="1170"/>
      <c r="G254" s="341"/>
      <c r="H254" s="341"/>
      <c r="I254" s="341"/>
      <c r="J254" s="341"/>
      <c r="K254" s="343"/>
      <c r="L254" s="342"/>
    </row>
    <row r="255" spans="1:12" ht="15" customHeight="1">
      <c r="A255" s="341"/>
      <c r="B255" s="341"/>
      <c r="C255" s="341"/>
      <c r="D255" s="1170"/>
      <c r="E255" s="1170"/>
      <c r="F255" s="1170"/>
      <c r="G255" s="341"/>
      <c r="H255" s="341"/>
      <c r="I255" s="341"/>
      <c r="J255" s="341"/>
      <c r="K255" s="343"/>
      <c r="L255" s="342"/>
    </row>
    <row r="256" spans="1:12" ht="15" customHeight="1">
      <c r="A256" s="341"/>
      <c r="B256" s="341"/>
      <c r="C256" s="341"/>
      <c r="D256" s="1170"/>
      <c r="E256" s="1170"/>
      <c r="F256" s="1170"/>
      <c r="G256" s="341"/>
      <c r="H256" s="341"/>
      <c r="I256" s="341"/>
      <c r="J256" s="341"/>
      <c r="K256" s="343"/>
      <c r="L256" s="342"/>
    </row>
    <row r="257" spans="1:12" ht="15" customHeight="1">
      <c r="A257" s="341"/>
      <c r="B257" s="341"/>
      <c r="C257" s="341"/>
      <c r="D257" s="1170"/>
      <c r="E257" s="1170"/>
      <c r="F257" s="1170"/>
      <c r="G257" s="341"/>
      <c r="H257" s="341"/>
      <c r="I257" s="341"/>
      <c r="J257" s="341"/>
      <c r="K257" s="343"/>
      <c r="L257" s="342"/>
    </row>
    <row r="258" spans="1:12" ht="15" customHeight="1">
      <c r="A258" s="341"/>
      <c r="B258" s="341"/>
      <c r="C258" s="341"/>
      <c r="D258" s="1170"/>
      <c r="E258" s="1170"/>
      <c r="F258" s="1170"/>
      <c r="G258" s="341"/>
      <c r="H258" s="341"/>
      <c r="I258" s="341"/>
      <c r="J258" s="341"/>
      <c r="K258" s="343"/>
      <c r="L258" s="342"/>
    </row>
    <row r="259" spans="1:12" ht="15" customHeight="1">
      <c r="A259" s="341"/>
      <c r="B259" s="341"/>
      <c r="C259" s="341"/>
      <c r="D259" s="1170"/>
      <c r="E259" s="1170"/>
      <c r="F259" s="1170"/>
      <c r="G259" s="341"/>
      <c r="H259" s="341"/>
      <c r="I259" s="341"/>
      <c r="J259" s="341"/>
      <c r="K259" s="343"/>
      <c r="L259" s="342"/>
    </row>
    <row r="260" spans="1:12" ht="15" customHeight="1">
      <c r="A260" s="341"/>
      <c r="B260" s="341"/>
      <c r="C260" s="341"/>
      <c r="D260" s="1170"/>
      <c r="E260" s="1170"/>
      <c r="F260" s="1170"/>
      <c r="G260" s="341"/>
      <c r="H260" s="341"/>
      <c r="I260" s="341"/>
      <c r="J260" s="341"/>
      <c r="K260" s="343"/>
      <c r="L260" s="342"/>
    </row>
    <row r="261" spans="1:12" ht="15" customHeight="1">
      <c r="A261" s="341"/>
      <c r="B261" s="341"/>
      <c r="C261" s="341"/>
      <c r="D261" s="1170"/>
      <c r="E261" s="1170"/>
      <c r="F261" s="1170"/>
      <c r="G261" s="341"/>
      <c r="H261" s="341"/>
      <c r="I261" s="341"/>
      <c r="J261" s="341"/>
      <c r="K261" s="343"/>
      <c r="L261" s="342"/>
    </row>
    <row r="262" spans="1:12" ht="15" customHeight="1">
      <c r="A262" s="341"/>
      <c r="B262" s="341"/>
      <c r="C262" s="341"/>
      <c r="D262" s="1170"/>
      <c r="E262" s="1170"/>
      <c r="F262" s="1170"/>
      <c r="G262" s="341"/>
      <c r="H262" s="341"/>
      <c r="I262" s="341"/>
      <c r="J262" s="341"/>
      <c r="K262" s="343"/>
      <c r="L262" s="342"/>
    </row>
    <row r="263" spans="1:12" ht="15" customHeight="1">
      <c r="A263" s="341"/>
      <c r="B263" s="341"/>
      <c r="C263" s="341"/>
      <c r="D263" s="1170"/>
      <c r="E263" s="1170"/>
      <c r="F263" s="1170"/>
      <c r="G263" s="341"/>
      <c r="H263" s="341"/>
      <c r="I263" s="341"/>
      <c r="J263" s="341"/>
      <c r="K263" s="343"/>
      <c r="L263" s="342"/>
    </row>
    <row r="264" spans="1:12" ht="15" customHeight="1">
      <c r="A264" s="341"/>
      <c r="B264" s="341"/>
      <c r="C264" s="341"/>
      <c r="D264" s="1170"/>
      <c r="E264" s="1170"/>
      <c r="F264" s="1170"/>
      <c r="G264" s="341"/>
      <c r="H264" s="341"/>
      <c r="I264" s="341"/>
      <c r="J264" s="341"/>
      <c r="K264" s="343"/>
      <c r="L264" s="342"/>
    </row>
    <row r="265" spans="1:12" ht="15" customHeight="1">
      <c r="A265" s="341"/>
      <c r="B265" s="341"/>
      <c r="C265" s="341"/>
      <c r="D265" s="1170"/>
      <c r="E265" s="1170"/>
      <c r="F265" s="1170"/>
      <c r="G265" s="341"/>
      <c r="H265" s="341"/>
      <c r="I265" s="341"/>
      <c r="J265" s="341"/>
      <c r="K265" s="343"/>
      <c r="L265" s="342"/>
    </row>
    <row r="266" spans="1:12" ht="15" customHeight="1">
      <c r="A266" s="341"/>
      <c r="B266" s="341"/>
      <c r="C266" s="341"/>
      <c r="D266" s="1170"/>
      <c r="E266" s="1170"/>
      <c r="F266" s="1170"/>
      <c r="G266" s="341"/>
      <c r="H266" s="341"/>
      <c r="I266" s="341"/>
      <c r="J266" s="341"/>
      <c r="K266" s="343"/>
      <c r="L266" s="342"/>
    </row>
    <row r="267" spans="1:12" ht="15" customHeight="1">
      <c r="A267" s="341"/>
      <c r="B267" s="341"/>
      <c r="C267" s="341"/>
      <c r="D267" s="1170"/>
      <c r="E267" s="1170"/>
      <c r="F267" s="1170"/>
      <c r="G267" s="341"/>
      <c r="H267" s="341"/>
      <c r="I267" s="341"/>
      <c r="J267" s="341"/>
      <c r="K267" s="343"/>
      <c r="L267" s="342"/>
    </row>
    <row r="268" spans="1:12" ht="15" customHeight="1">
      <c r="A268" s="341"/>
      <c r="B268" s="341"/>
      <c r="C268" s="341"/>
      <c r="D268" s="1170"/>
      <c r="E268" s="1170"/>
      <c r="F268" s="1170"/>
      <c r="G268" s="341"/>
      <c r="H268" s="341"/>
      <c r="I268" s="341"/>
      <c r="J268" s="341"/>
      <c r="K268" s="343"/>
      <c r="L268" s="342"/>
    </row>
    <row r="269" spans="1:12" ht="15" customHeight="1">
      <c r="A269" s="341"/>
      <c r="B269" s="341"/>
      <c r="C269" s="341"/>
      <c r="D269" s="1170"/>
      <c r="E269" s="1170"/>
      <c r="F269" s="1170"/>
      <c r="G269" s="341"/>
      <c r="H269" s="341"/>
      <c r="I269" s="341"/>
      <c r="J269" s="341"/>
      <c r="K269" s="343"/>
      <c r="L269" s="342"/>
    </row>
    <row r="270" spans="1:12" ht="15" customHeight="1">
      <c r="A270" s="341"/>
      <c r="B270" s="341"/>
      <c r="C270" s="341"/>
      <c r="D270" s="1170"/>
      <c r="E270" s="1170"/>
      <c r="F270" s="1170"/>
      <c r="G270" s="341"/>
      <c r="H270" s="341"/>
      <c r="I270" s="341"/>
      <c r="J270" s="341"/>
      <c r="K270" s="343"/>
      <c r="L270" s="342"/>
    </row>
    <row r="271" spans="1:12" ht="15" customHeight="1">
      <c r="A271" s="341"/>
      <c r="B271" s="341"/>
      <c r="C271" s="341"/>
      <c r="D271" s="1170"/>
      <c r="E271" s="1170"/>
      <c r="F271" s="1170"/>
      <c r="G271" s="341"/>
      <c r="H271" s="341"/>
      <c r="I271" s="341"/>
      <c r="J271" s="341"/>
      <c r="K271" s="343"/>
      <c r="L271" s="342"/>
    </row>
    <row r="272" spans="1:12" ht="15" customHeight="1">
      <c r="A272" s="341"/>
      <c r="B272" s="341"/>
      <c r="C272" s="341"/>
      <c r="D272" s="1170"/>
      <c r="E272" s="1170"/>
      <c r="F272" s="1170"/>
      <c r="G272" s="341"/>
      <c r="H272" s="341"/>
      <c r="I272" s="341"/>
      <c r="J272" s="341"/>
      <c r="K272" s="343"/>
      <c r="L272" s="342"/>
    </row>
    <row r="273" spans="1:12" ht="15" customHeight="1">
      <c r="A273" s="341"/>
      <c r="B273" s="341"/>
      <c r="C273" s="341"/>
      <c r="D273" s="1170"/>
      <c r="E273" s="1170"/>
      <c r="F273" s="1170"/>
      <c r="G273" s="341"/>
      <c r="H273" s="341"/>
      <c r="I273" s="341"/>
      <c r="J273" s="341"/>
      <c r="K273" s="343"/>
      <c r="L273" s="342"/>
    </row>
    <row r="274" spans="1:12" ht="15" customHeight="1">
      <c r="A274" s="341"/>
      <c r="B274" s="341"/>
      <c r="C274" s="341"/>
      <c r="D274" s="1170"/>
      <c r="E274" s="1170"/>
      <c r="F274" s="1170"/>
      <c r="G274" s="341"/>
      <c r="H274" s="341"/>
      <c r="I274" s="341"/>
      <c r="J274" s="341"/>
      <c r="K274" s="343"/>
      <c r="L274" s="342"/>
    </row>
    <row r="275" spans="1:12" ht="15" customHeight="1">
      <c r="A275" s="341"/>
      <c r="B275" s="341"/>
      <c r="C275" s="341"/>
      <c r="D275" s="1170"/>
      <c r="E275" s="1170"/>
      <c r="F275" s="1170"/>
      <c r="G275" s="341"/>
      <c r="H275" s="341"/>
      <c r="I275" s="341"/>
      <c r="J275" s="341"/>
      <c r="K275" s="343"/>
      <c r="L275" s="342"/>
    </row>
    <row r="276" spans="1:12" ht="15" customHeight="1">
      <c r="A276" s="341"/>
      <c r="B276" s="341"/>
      <c r="C276" s="341"/>
      <c r="D276" s="1170"/>
      <c r="E276" s="1170"/>
      <c r="F276" s="1170"/>
      <c r="G276" s="341"/>
      <c r="H276" s="341"/>
      <c r="I276" s="341"/>
      <c r="J276" s="341"/>
      <c r="K276" s="343"/>
      <c r="L276" s="342"/>
    </row>
    <row r="277" spans="1:12" ht="15" customHeight="1">
      <c r="A277" s="341"/>
      <c r="B277" s="341"/>
      <c r="C277" s="341"/>
      <c r="D277" s="1170"/>
      <c r="E277" s="1170"/>
      <c r="F277" s="1170"/>
      <c r="G277" s="341"/>
      <c r="H277" s="341"/>
      <c r="I277" s="341"/>
      <c r="J277" s="341"/>
      <c r="K277" s="343"/>
      <c r="L277" s="342"/>
    </row>
    <row r="278" spans="1:12" ht="15" customHeight="1">
      <c r="A278" s="341"/>
      <c r="B278" s="341"/>
      <c r="C278" s="341"/>
      <c r="D278" s="1170"/>
      <c r="E278" s="1170"/>
      <c r="F278" s="1170"/>
      <c r="G278" s="341"/>
      <c r="H278" s="341"/>
      <c r="I278" s="341"/>
      <c r="J278" s="341"/>
      <c r="K278" s="343"/>
      <c r="L278" s="342"/>
    </row>
    <row r="279" spans="1:12" ht="15" customHeight="1">
      <c r="A279" s="341"/>
      <c r="B279" s="341"/>
      <c r="C279" s="341"/>
      <c r="D279" s="1170"/>
      <c r="E279" s="1170"/>
      <c r="F279" s="1170"/>
      <c r="G279" s="341"/>
      <c r="H279" s="341"/>
      <c r="I279" s="341"/>
      <c r="J279" s="341"/>
      <c r="K279" s="343"/>
      <c r="L279" s="342"/>
    </row>
    <row r="280" spans="1:12" ht="15" customHeight="1">
      <c r="A280" s="341"/>
      <c r="B280" s="341"/>
      <c r="C280" s="341"/>
      <c r="D280" s="1170"/>
      <c r="E280" s="1170"/>
      <c r="F280" s="1170"/>
      <c r="G280" s="341"/>
      <c r="H280" s="341"/>
      <c r="I280" s="341"/>
      <c r="J280" s="341"/>
      <c r="K280" s="343"/>
      <c r="L280" s="342"/>
    </row>
    <row r="281" spans="1:12" ht="15" customHeight="1">
      <c r="A281" s="341"/>
      <c r="B281" s="341"/>
      <c r="C281" s="341"/>
      <c r="D281" s="1170"/>
      <c r="E281" s="1170"/>
      <c r="F281" s="1170"/>
      <c r="G281" s="341"/>
      <c r="H281" s="341"/>
      <c r="I281" s="341"/>
      <c r="J281" s="341"/>
      <c r="K281" s="343"/>
      <c r="L281" s="342"/>
    </row>
    <row r="282" spans="1:12" ht="15" customHeight="1">
      <c r="A282" s="341"/>
      <c r="B282" s="341"/>
      <c r="C282" s="341"/>
      <c r="D282" s="1170"/>
      <c r="E282" s="1170"/>
      <c r="F282" s="1170"/>
      <c r="G282" s="341"/>
      <c r="H282" s="341"/>
      <c r="I282" s="341"/>
      <c r="J282" s="341"/>
      <c r="K282" s="343"/>
      <c r="L282" s="342"/>
    </row>
    <row r="283" spans="1:12" ht="15" customHeight="1">
      <c r="A283" s="341"/>
      <c r="B283" s="341"/>
      <c r="C283" s="341"/>
      <c r="D283" s="1170"/>
      <c r="E283" s="1170"/>
      <c r="F283" s="1170"/>
      <c r="G283" s="341"/>
      <c r="H283" s="341"/>
      <c r="I283" s="341"/>
      <c r="J283" s="341"/>
      <c r="K283" s="343"/>
      <c r="L283" s="342"/>
    </row>
    <row r="284" spans="1:12" ht="15" customHeight="1">
      <c r="A284" s="341"/>
      <c r="B284" s="341"/>
      <c r="C284" s="341"/>
      <c r="D284" s="1170"/>
      <c r="E284" s="1170"/>
      <c r="F284" s="1170"/>
      <c r="G284" s="341"/>
      <c r="H284" s="341"/>
      <c r="I284" s="341"/>
      <c r="J284" s="341"/>
      <c r="K284" s="343"/>
      <c r="L284" s="342"/>
    </row>
    <row r="285" spans="1:12" ht="15" customHeight="1">
      <c r="A285" s="341"/>
      <c r="B285" s="341"/>
      <c r="C285" s="341"/>
      <c r="D285" s="1170"/>
      <c r="E285" s="1170"/>
      <c r="F285" s="1170"/>
      <c r="G285" s="341"/>
      <c r="H285" s="341"/>
      <c r="I285" s="341"/>
      <c r="J285" s="341"/>
      <c r="K285" s="343"/>
      <c r="L285" s="342"/>
    </row>
    <row r="286" spans="1:12" ht="15" customHeight="1">
      <c r="A286" s="341"/>
      <c r="B286" s="341"/>
      <c r="C286" s="341"/>
      <c r="D286" s="1170"/>
      <c r="E286" s="1170"/>
      <c r="F286" s="1170"/>
      <c r="G286" s="341"/>
      <c r="H286" s="341"/>
      <c r="I286" s="341"/>
      <c r="J286" s="341"/>
      <c r="K286" s="343"/>
      <c r="L286" s="342"/>
    </row>
    <row r="287" spans="1:12" ht="15" customHeight="1">
      <c r="A287" s="341"/>
      <c r="B287" s="341"/>
      <c r="C287" s="341"/>
      <c r="D287" s="1170"/>
      <c r="E287" s="1170"/>
      <c r="F287" s="1170"/>
      <c r="G287" s="341"/>
      <c r="H287" s="341"/>
      <c r="I287" s="341"/>
      <c r="J287" s="341"/>
      <c r="K287" s="343"/>
      <c r="L287" s="342"/>
    </row>
    <row r="288" spans="1:12" ht="15" customHeight="1">
      <c r="A288" s="341"/>
      <c r="B288" s="341"/>
      <c r="C288" s="341"/>
      <c r="D288" s="1170"/>
      <c r="E288" s="1170"/>
      <c r="F288" s="1170"/>
      <c r="G288" s="341"/>
      <c r="H288" s="341"/>
      <c r="I288" s="341"/>
      <c r="J288" s="341"/>
      <c r="K288" s="343"/>
      <c r="L288" s="342"/>
    </row>
    <row r="289" spans="1:12" ht="15" customHeight="1">
      <c r="A289" s="341"/>
      <c r="B289" s="341"/>
      <c r="C289" s="341"/>
      <c r="D289" s="1170"/>
      <c r="E289" s="1170"/>
      <c r="F289" s="1170"/>
      <c r="G289" s="341"/>
      <c r="H289" s="341"/>
      <c r="I289" s="341"/>
      <c r="J289" s="341"/>
      <c r="K289" s="343"/>
      <c r="L289" s="342"/>
    </row>
    <row r="290" spans="1:12" ht="15" customHeight="1">
      <c r="A290" s="341"/>
      <c r="B290" s="341"/>
      <c r="C290" s="341"/>
      <c r="D290" s="1170"/>
      <c r="E290" s="1170"/>
      <c r="F290" s="1170"/>
      <c r="G290" s="341"/>
      <c r="H290" s="341"/>
      <c r="I290" s="341"/>
      <c r="J290" s="341"/>
      <c r="K290" s="343"/>
      <c r="L290" s="342"/>
    </row>
    <row r="291" spans="1:12" ht="15" customHeight="1">
      <c r="A291" s="341"/>
      <c r="B291" s="341"/>
      <c r="C291" s="341"/>
      <c r="D291" s="1170"/>
      <c r="E291" s="1170"/>
      <c r="F291" s="1170"/>
      <c r="G291" s="341"/>
      <c r="H291" s="341"/>
      <c r="I291" s="341"/>
      <c r="J291" s="341"/>
      <c r="K291" s="343"/>
      <c r="L291" s="342"/>
    </row>
    <row r="292" spans="1:12" ht="15" customHeight="1">
      <c r="A292" s="341"/>
      <c r="B292" s="341"/>
      <c r="C292" s="341"/>
      <c r="D292" s="1170"/>
      <c r="E292" s="1170"/>
      <c r="F292" s="1170"/>
      <c r="G292" s="341"/>
      <c r="H292" s="341"/>
      <c r="I292" s="341"/>
      <c r="J292" s="341"/>
      <c r="K292" s="343"/>
      <c r="L292" s="342"/>
    </row>
    <row r="293" spans="1:12" ht="15" customHeight="1">
      <c r="A293" s="341"/>
      <c r="B293" s="341"/>
      <c r="C293" s="341"/>
      <c r="D293" s="1170"/>
      <c r="E293" s="1170"/>
      <c r="F293" s="1170"/>
      <c r="G293" s="341"/>
      <c r="H293" s="341"/>
      <c r="I293" s="341"/>
      <c r="J293" s="341"/>
      <c r="K293" s="343"/>
      <c r="L293" s="342"/>
    </row>
    <row r="294" spans="1:12" ht="15" customHeight="1">
      <c r="A294" s="341"/>
      <c r="B294" s="341"/>
      <c r="C294" s="341"/>
      <c r="D294" s="1170"/>
      <c r="E294" s="1170"/>
      <c r="F294" s="1170"/>
      <c r="G294" s="341"/>
      <c r="H294" s="341"/>
      <c r="I294" s="341"/>
      <c r="J294" s="341"/>
      <c r="K294" s="343"/>
      <c r="L294" s="342"/>
    </row>
    <row r="295" spans="1:12" ht="15" customHeight="1">
      <c r="A295" s="341"/>
      <c r="B295" s="341"/>
      <c r="C295" s="341"/>
      <c r="D295" s="1170"/>
      <c r="E295" s="1170"/>
      <c r="F295" s="1170"/>
      <c r="G295" s="341"/>
      <c r="H295" s="341"/>
      <c r="I295" s="341"/>
      <c r="J295" s="341"/>
      <c r="K295" s="343"/>
      <c r="L295" s="342"/>
    </row>
    <row r="296" spans="1:12" ht="15" customHeight="1">
      <c r="A296" s="341"/>
      <c r="B296" s="341"/>
      <c r="C296" s="341"/>
      <c r="D296" s="1170"/>
      <c r="E296" s="1170"/>
      <c r="F296" s="1170"/>
      <c r="G296" s="341"/>
      <c r="H296" s="341"/>
      <c r="I296" s="341"/>
      <c r="J296" s="341"/>
      <c r="K296" s="343"/>
      <c r="L296" s="342"/>
    </row>
    <row r="297" spans="1:12" ht="15" customHeight="1">
      <c r="A297" s="341"/>
      <c r="B297" s="341"/>
      <c r="C297" s="341"/>
      <c r="D297" s="1170"/>
      <c r="E297" s="1170"/>
      <c r="F297" s="1170"/>
      <c r="G297" s="341"/>
      <c r="H297" s="341"/>
      <c r="I297" s="341"/>
      <c r="J297" s="341"/>
      <c r="K297" s="343"/>
      <c r="L297" s="342"/>
    </row>
    <row r="298" spans="1:12" ht="15" customHeight="1">
      <c r="A298" s="341"/>
      <c r="B298" s="341"/>
      <c r="C298" s="341"/>
      <c r="D298" s="1170"/>
      <c r="E298" s="1170"/>
      <c r="F298" s="1170"/>
      <c r="G298" s="341"/>
      <c r="H298" s="341"/>
      <c r="I298" s="341"/>
      <c r="J298" s="341"/>
      <c r="K298" s="343"/>
      <c r="L298" s="342"/>
    </row>
    <row r="299" spans="1:12" ht="15" customHeight="1">
      <c r="A299" s="341"/>
      <c r="B299" s="341"/>
      <c r="C299" s="341"/>
      <c r="D299" s="1170"/>
      <c r="E299" s="1170"/>
      <c r="F299" s="1170"/>
      <c r="G299" s="341"/>
      <c r="H299" s="341"/>
      <c r="I299" s="341"/>
      <c r="J299" s="341"/>
      <c r="K299" s="343"/>
      <c r="L299" s="342"/>
    </row>
    <row r="300" spans="1:12" ht="15" customHeight="1">
      <c r="A300" s="341"/>
      <c r="B300" s="341"/>
      <c r="C300" s="341"/>
      <c r="D300" s="1170"/>
      <c r="E300" s="1170"/>
      <c r="F300" s="1170"/>
      <c r="G300" s="341"/>
      <c r="H300" s="341"/>
      <c r="I300" s="341"/>
      <c r="J300" s="341"/>
      <c r="K300" s="343"/>
      <c r="L300" s="342"/>
    </row>
    <row r="301" spans="1:12" ht="15" customHeight="1">
      <c r="A301" s="341"/>
      <c r="B301" s="341"/>
      <c r="C301" s="341"/>
      <c r="D301" s="1170"/>
      <c r="E301" s="1170"/>
      <c r="F301" s="1170"/>
      <c r="G301" s="341"/>
      <c r="H301" s="341"/>
      <c r="I301" s="341"/>
      <c r="J301" s="341"/>
      <c r="K301" s="343"/>
      <c r="L301" s="342"/>
    </row>
    <row r="302" spans="1:12" ht="15" customHeight="1">
      <c r="A302" s="341"/>
      <c r="B302" s="341"/>
      <c r="C302" s="341"/>
      <c r="D302" s="1170"/>
      <c r="E302" s="1170"/>
      <c r="F302" s="1170"/>
      <c r="G302" s="341"/>
      <c r="H302" s="341"/>
      <c r="I302" s="341"/>
      <c r="J302" s="341"/>
      <c r="K302" s="343"/>
      <c r="L302" s="342"/>
    </row>
    <row r="303" spans="1:12" ht="15" customHeight="1">
      <c r="A303" s="341"/>
      <c r="B303" s="341"/>
      <c r="C303" s="341"/>
      <c r="D303" s="1170"/>
      <c r="E303" s="1170"/>
      <c r="F303" s="1170"/>
      <c r="G303" s="341"/>
      <c r="H303" s="341"/>
      <c r="I303" s="341"/>
      <c r="J303" s="341"/>
      <c r="K303" s="343"/>
      <c r="L303" s="342"/>
    </row>
    <row r="304" spans="1:12" ht="15" customHeight="1">
      <c r="A304" s="341"/>
      <c r="B304" s="341"/>
      <c r="C304" s="341"/>
      <c r="D304" s="1170"/>
      <c r="E304" s="1170"/>
      <c r="F304" s="1170"/>
      <c r="G304" s="341"/>
      <c r="H304" s="341"/>
      <c r="I304" s="341"/>
      <c r="J304" s="341"/>
      <c r="K304" s="343"/>
      <c r="L304" s="342"/>
    </row>
    <row r="305" spans="1:12" ht="15" customHeight="1">
      <c r="A305" s="341"/>
      <c r="B305" s="341"/>
      <c r="C305" s="341"/>
      <c r="D305" s="1170"/>
      <c r="E305" s="1170"/>
      <c r="F305" s="1170"/>
      <c r="G305" s="341"/>
      <c r="H305" s="341"/>
      <c r="I305" s="341"/>
      <c r="J305" s="341"/>
      <c r="K305" s="343"/>
      <c r="L305" s="342"/>
    </row>
    <row r="306" spans="1:12" ht="15" customHeight="1">
      <c r="A306" s="341"/>
      <c r="B306" s="341"/>
      <c r="C306" s="341"/>
      <c r="D306" s="1170"/>
      <c r="E306" s="1170"/>
      <c r="F306" s="1170"/>
      <c r="G306" s="341"/>
      <c r="H306" s="341"/>
      <c r="I306" s="341"/>
      <c r="J306" s="341"/>
      <c r="K306" s="343"/>
      <c r="L306" s="342"/>
    </row>
    <row r="307" spans="1:12" ht="15" customHeight="1">
      <c r="A307" s="341"/>
      <c r="B307" s="341"/>
      <c r="C307" s="341"/>
      <c r="D307" s="1170"/>
      <c r="E307" s="1170"/>
      <c r="F307" s="1170"/>
      <c r="G307" s="341"/>
      <c r="H307" s="341"/>
      <c r="I307" s="341"/>
      <c r="J307" s="341"/>
      <c r="K307" s="343"/>
      <c r="L307" s="342"/>
    </row>
    <row r="308" spans="1:12" ht="15" customHeight="1">
      <c r="A308" s="341"/>
      <c r="B308" s="341"/>
      <c r="C308" s="341"/>
      <c r="D308" s="1170"/>
      <c r="E308" s="1170"/>
      <c r="F308" s="1170"/>
      <c r="G308" s="341"/>
      <c r="H308" s="341"/>
      <c r="I308" s="341"/>
      <c r="J308" s="341"/>
      <c r="K308" s="343"/>
      <c r="L308" s="342"/>
    </row>
    <row r="309" spans="1:12" ht="15" customHeight="1">
      <c r="A309" s="341"/>
      <c r="B309" s="341"/>
      <c r="C309" s="341"/>
      <c r="D309" s="1170"/>
      <c r="E309" s="1170"/>
      <c r="F309" s="1170"/>
      <c r="G309" s="341"/>
      <c r="H309" s="341"/>
      <c r="I309" s="341"/>
      <c r="J309" s="341"/>
      <c r="K309" s="343"/>
      <c r="L309" s="342"/>
    </row>
    <row r="310" spans="1:12" ht="15" customHeight="1">
      <c r="A310" s="341"/>
      <c r="B310" s="341"/>
      <c r="C310" s="341"/>
      <c r="D310" s="1170"/>
      <c r="E310" s="1170"/>
      <c r="F310" s="1170"/>
      <c r="G310" s="341"/>
      <c r="H310" s="341"/>
      <c r="I310" s="341"/>
      <c r="J310" s="341"/>
      <c r="K310" s="343"/>
      <c r="L310" s="342"/>
    </row>
    <row r="311" spans="1:12" ht="15" customHeight="1">
      <c r="A311" s="341"/>
      <c r="B311" s="341"/>
      <c r="C311" s="341"/>
      <c r="D311" s="1170"/>
      <c r="E311" s="1170"/>
      <c r="F311" s="1170"/>
      <c r="G311" s="341"/>
      <c r="H311" s="341"/>
      <c r="I311" s="341"/>
      <c r="J311" s="341"/>
      <c r="K311" s="343"/>
      <c r="L311" s="342"/>
    </row>
    <row r="312" spans="1:12" ht="15" customHeight="1">
      <c r="A312" s="341"/>
      <c r="B312" s="341"/>
      <c r="C312" s="341"/>
      <c r="D312" s="1170"/>
      <c r="E312" s="1170"/>
      <c r="F312" s="1170"/>
      <c r="G312" s="341"/>
      <c r="H312" s="341"/>
      <c r="I312" s="341"/>
      <c r="J312" s="341"/>
      <c r="K312" s="343"/>
      <c r="L312" s="342"/>
    </row>
    <row r="313" spans="1:12" ht="15" customHeight="1">
      <c r="A313" s="341"/>
      <c r="B313" s="341"/>
      <c r="C313" s="341"/>
      <c r="D313" s="1170"/>
      <c r="E313" s="1170"/>
      <c r="F313" s="1170"/>
      <c r="G313" s="341"/>
      <c r="H313" s="341"/>
      <c r="I313" s="341"/>
      <c r="J313" s="341"/>
      <c r="K313" s="343"/>
      <c r="L313" s="342"/>
    </row>
    <row r="314" spans="1:12" ht="15" customHeight="1">
      <c r="A314" s="341"/>
      <c r="B314" s="341"/>
      <c r="C314" s="341"/>
      <c r="D314" s="1170"/>
      <c r="E314" s="1170"/>
      <c r="F314" s="1170"/>
      <c r="G314" s="341"/>
      <c r="H314" s="341"/>
      <c r="I314" s="341"/>
      <c r="J314" s="341"/>
      <c r="K314" s="343"/>
      <c r="L314" s="342"/>
    </row>
    <row r="315" spans="1:12" ht="15" customHeight="1">
      <c r="A315" s="341"/>
      <c r="B315" s="341"/>
      <c r="C315" s="341"/>
      <c r="D315" s="1170"/>
      <c r="E315" s="1170"/>
      <c r="F315" s="1170"/>
      <c r="G315" s="341"/>
      <c r="H315" s="341"/>
      <c r="I315" s="341"/>
      <c r="J315" s="341"/>
      <c r="K315" s="343"/>
      <c r="L315" s="342"/>
    </row>
    <row r="316" spans="1:12" ht="15">
      <c r="A316" s="341"/>
      <c r="B316" s="341"/>
      <c r="C316" s="341"/>
      <c r="D316" s="1170"/>
      <c r="E316" s="1170"/>
      <c r="F316" s="1170"/>
      <c r="G316" s="341"/>
      <c r="H316" s="341"/>
      <c r="I316" s="341"/>
      <c r="J316" s="341"/>
      <c r="K316" s="343"/>
      <c r="L316" s="342"/>
    </row>
    <row r="317" spans="1:12" ht="15">
      <c r="A317" s="341"/>
      <c r="B317" s="341"/>
      <c r="C317" s="341"/>
      <c r="D317" s="1170"/>
      <c r="E317" s="1170"/>
      <c r="F317" s="1170"/>
      <c r="G317" s="341"/>
      <c r="H317" s="341"/>
      <c r="I317" s="341"/>
      <c r="J317" s="341"/>
      <c r="K317" s="343"/>
      <c r="L317" s="342"/>
    </row>
    <row r="318" spans="1:12" ht="15">
      <c r="A318" s="341"/>
      <c r="B318" s="341"/>
      <c r="C318" s="341"/>
      <c r="D318" s="1170"/>
      <c r="E318" s="1170"/>
      <c r="F318" s="1170"/>
      <c r="G318" s="341"/>
      <c r="H318" s="341"/>
      <c r="I318" s="341"/>
      <c r="J318" s="341"/>
      <c r="K318" s="343"/>
      <c r="L318" s="342"/>
    </row>
    <row r="319" spans="1:12" ht="15">
      <c r="A319" s="341"/>
      <c r="B319" s="341"/>
      <c r="C319" s="341"/>
      <c r="D319" s="1170"/>
      <c r="E319" s="1170"/>
      <c r="F319" s="1170"/>
      <c r="G319" s="341"/>
      <c r="H319" s="341"/>
      <c r="I319" s="341"/>
      <c r="J319" s="341"/>
      <c r="K319" s="343"/>
      <c r="L319" s="342"/>
    </row>
    <row r="320" spans="1:12" ht="15">
      <c r="A320" s="341"/>
      <c r="B320" s="341"/>
      <c r="C320" s="341"/>
      <c r="D320" s="1170"/>
      <c r="E320" s="1170"/>
      <c r="F320" s="1170"/>
      <c r="G320" s="341"/>
      <c r="H320" s="341"/>
      <c r="I320" s="341"/>
      <c r="J320" s="341"/>
      <c r="K320" s="343"/>
      <c r="L320" s="342"/>
    </row>
    <row r="321" spans="1:12" ht="15">
      <c r="A321" s="341"/>
      <c r="B321" s="341"/>
      <c r="C321" s="341"/>
      <c r="D321" s="1170"/>
      <c r="E321" s="1170"/>
      <c r="F321" s="1170"/>
      <c r="G321" s="341"/>
      <c r="H321" s="341"/>
      <c r="I321" s="341"/>
      <c r="J321" s="341"/>
      <c r="K321" s="343"/>
      <c r="L321" s="342"/>
    </row>
    <row r="322" spans="1:12" ht="15">
      <c r="A322" s="341"/>
      <c r="B322" s="341"/>
      <c r="C322" s="341"/>
      <c r="D322" s="1170"/>
      <c r="E322" s="1170"/>
      <c r="F322" s="1170"/>
      <c r="G322" s="341"/>
      <c r="H322" s="341"/>
      <c r="I322" s="341"/>
      <c r="J322" s="341"/>
      <c r="K322" s="343"/>
      <c r="L322" s="342"/>
    </row>
    <row r="323" spans="1:12" ht="15">
      <c r="A323" s="341"/>
      <c r="B323" s="341"/>
      <c r="C323" s="341"/>
      <c r="D323" s="1170"/>
      <c r="E323" s="1170"/>
      <c r="F323" s="1170"/>
      <c r="G323" s="341"/>
      <c r="H323" s="341"/>
      <c r="I323" s="341"/>
      <c r="J323" s="341"/>
      <c r="K323" s="343"/>
      <c r="L323" s="342"/>
    </row>
    <row r="324" spans="1:12" ht="15">
      <c r="A324" s="341"/>
      <c r="B324" s="341"/>
      <c r="C324" s="341"/>
      <c r="D324" s="1170"/>
      <c r="E324" s="1170"/>
      <c r="F324" s="1170"/>
      <c r="G324" s="341"/>
      <c r="H324" s="341"/>
      <c r="I324" s="341"/>
      <c r="J324" s="341"/>
      <c r="K324" s="343"/>
      <c r="L324" s="342"/>
    </row>
    <row r="325" spans="1:12" ht="15">
      <c r="A325" s="341"/>
      <c r="B325" s="341"/>
      <c r="C325" s="341"/>
      <c r="D325" s="1170"/>
      <c r="E325" s="1170"/>
      <c r="F325" s="1170"/>
      <c r="G325" s="341"/>
      <c r="H325" s="341"/>
      <c r="I325" s="341"/>
      <c r="J325" s="341"/>
      <c r="K325" s="343"/>
      <c r="L325" s="342"/>
    </row>
    <row r="326" spans="1:12" ht="15">
      <c r="A326" s="341"/>
      <c r="B326" s="341"/>
      <c r="C326" s="341"/>
      <c r="D326" s="1170"/>
      <c r="E326" s="1170"/>
      <c r="F326" s="1170"/>
      <c r="G326" s="341"/>
      <c r="H326" s="341"/>
      <c r="I326" s="341"/>
      <c r="J326" s="341"/>
      <c r="K326" s="343"/>
      <c r="L326" s="342"/>
    </row>
    <row r="327" spans="1:12" ht="15">
      <c r="A327" s="341"/>
      <c r="B327" s="341"/>
      <c r="C327" s="341"/>
      <c r="D327" s="1170"/>
      <c r="E327" s="1170"/>
      <c r="F327" s="1170"/>
      <c r="G327" s="341"/>
      <c r="H327" s="341"/>
      <c r="I327" s="341"/>
      <c r="J327" s="341"/>
      <c r="K327" s="343"/>
      <c r="L327" s="342"/>
    </row>
    <row r="328" spans="1:12" ht="15">
      <c r="A328" s="341"/>
      <c r="B328" s="341"/>
      <c r="C328" s="341"/>
      <c r="D328" s="1170"/>
      <c r="E328" s="1170"/>
      <c r="F328" s="1170"/>
      <c r="G328" s="341"/>
      <c r="H328" s="341"/>
      <c r="I328" s="341"/>
      <c r="J328" s="341"/>
      <c r="K328" s="343"/>
      <c r="L328" s="342"/>
    </row>
    <row r="329" spans="1:12" ht="15">
      <c r="A329" s="341"/>
      <c r="B329" s="341"/>
      <c r="C329" s="341"/>
      <c r="D329" s="1170"/>
      <c r="E329" s="1170"/>
      <c r="F329" s="1170"/>
      <c r="G329" s="341"/>
      <c r="H329" s="341"/>
      <c r="I329" s="341"/>
      <c r="J329" s="341"/>
      <c r="K329" s="343"/>
      <c r="L329" s="342"/>
    </row>
    <row r="330" spans="1:12" ht="15">
      <c r="A330" s="341"/>
      <c r="B330" s="341"/>
      <c r="C330" s="341"/>
      <c r="D330" s="1170"/>
      <c r="E330" s="1170"/>
      <c r="F330" s="1170"/>
      <c r="G330" s="341"/>
      <c r="H330" s="341"/>
      <c r="I330" s="341"/>
      <c r="J330" s="341"/>
      <c r="K330" s="343"/>
      <c r="L330" s="342"/>
    </row>
    <row r="331" spans="1:12" ht="15">
      <c r="A331" s="341"/>
      <c r="B331" s="341"/>
      <c r="C331" s="341"/>
      <c r="D331" s="1170"/>
      <c r="E331" s="1170"/>
      <c r="F331" s="1170"/>
      <c r="G331" s="341"/>
      <c r="H331" s="341"/>
      <c r="I331" s="341"/>
      <c r="J331" s="341"/>
      <c r="K331" s="343"/>
      <c r="L331" s="342"/>
    </row>
    <row r="332" spans="1:12" ht="15">
      <c r="A332" s="341"/>
      <c r="B332" s="341"/>
      <c r="C332" s="341"/>
      <c r="D332" s="1170"/>
      <c r="E332" s="1170"/>
      <c r="F332" s="1170"/>
      <c r="G332" s="341"/>
      <c r="H332" s="341"/>
      <c r="I332" s="341"/>
      <c r="J332" s="341"/>
      <c r="K332" s="343"/>
      <c r="L332" s="342"/>
    </row>
    <row r="333" spans="1:12" ht="15">
      <c r="A333" s="341"/>
      <c r="B333" s="341"/>
      <c r="C333" s="341"/>
      <c r="D333" s="1170"/>
      <c r="E333" s="1170"/>
      <c r="F333" s="1170"/>
      <c r="G333" s="341"/>
      <c r="H333" s="341"/>
      <c r="I333" s="341"/>
      <c r="J333" s="341"/>
      <c r="K333" s="343"/>
      <c r="L333" s="342"/>
    </row>
    <row r="334" spans="1:12" ht="15">
      <c r="A334" s="341"/>
      <c r="B334" s="341"/>
      <c r="C334" s="341"/>
      <c r="D334" s="1170"/>
      <c r="E334" s="1170"/>
      <c r="F334" s="1170"/>
      <c r="G334" s="341"/>
      <c r="H334" s="341"/>
      <c r="I334" s="341"/>
      <c r="J334" s="341"/>
      <c r="K334" s="343"/>
      <c r="L334" s="342"/>
    </row>
    <row r="335" spans="1:12" ht="15">
      <c r="A335" s="341"/>
      <c r="B335" s="341"/>
      <c r="C335" s="341"/>
      <c r="D335" s="1170"/>
      <c r="E335" s="1170"/>
      <c r="F335" s="1170"/>
      <c r="G335" s="341"/>
      <c r="H335" s="341"/>
      <c r="I335" s="341"/>
      <c r="J335" s="341"/>
      <c r="K335" s="343"/>
      <c r="L335" s="342"/>
    </row>
    <row r="336" spans="1:12" ht="15">
      <c r="A336" s="341"/>
      <c r="B336" s="341"/>
      <c r="C336" s="341"/>
      <c r="D336" s="1170"/>
      <c r="E336" s="1170"/>
      <c r="F336" s="1170"/>
      <c r="G336" s="341"/>
      <c r="H336" s="341"/>
      <c r="I336" s="341"/>
      <c r="J336" s="341"/>
      <c r="K336" s="343"/>
      <c r="L336" s="342"/>
    </row>
    <row r="337" spans="1:12" ht="15">
      <c r="A337" s="341"/>
      <c r="B337" s="341"/>
      <c r="C337" s="341"/>
      <c r="D337" s="1170"/>
      <c r="E337" s="1170"/>
      <c r="F337" s="1170"/>
      <c r="G337" s="341"/>
      <c r="H337" s="341"/>
      <c r="I337" s="341"/>
      <c r="J337" s="341"/>
      <c r="K337" s="343"/>
      <c r="L337" s="342"/>
    </row>
    <row r="338" spans="1:12" ht="15">
      <c r="A338" s="341"/>
      <c r="B338" s="341"/>
      <c r="C338" s="341"/>
      <c r="D338" s="1170"/>
      <c r="E338" s="1170"/>
      <c r="F338" s="1170"/>
      <c r="G338" s="341"/>
      <c r="H338" s="341"/>
      <c r="I338" s="341"/>
      <c r="J338" s="341"/>
      <c r="K338" s="343"/>
      <c r="L338" s="342"/>
    </row>
    <row r="339" spans="1:12" ht="15">
      <c r="A339" s="341"/>
      <c r="B339" s="341"/>
      <c r="C339" s="341"/>
      <c r="D339" s="1170"/>
      <c r="E339" s="1170"/>
      <c r="F339" s="1170"/>
      <c r="G339" s="341"/>
      <c r="H339" s="341"/>
      <c r="I339" s="341"/>
      <c r="J339" s="341"/>
      <c r="K339" s="343"/>
      <c r="L339" s="342"/>
    </row>
    <row r="340" spans="1:12" ht="15">
      <c r="A340" s="341"/>
      <c r="B340" s="341"/>
      <c r="C340" s="341"/>
      <c r="D340" s="1170"/>
      <c r="E340" s="1170"/>
      <c r="F340" s="1170"/>
      <c r="G340" s="341"/>
      <c r="H340" s="341"/>
      <c r="I340" s="341"/>
      <c r="J340" s="341"/>
      <c r="K340" s="343"/>
      <c r="L340" s="342"/>
    </row>
    <row r="341" spans="1:12" ht="15">
      <c r="A341" s="341"/>
      <c r="B341" s="341"/>
      <c r="C341" s="341"/>
      <c r="D341" s="1170"/>
      <c r="E341" s="1170"/>
      <c r="F341" s="1170"/>
      <c r="G341" s="341"/>
      <c r="H341" s="341"/>
      <c r="I341" s="341"/>
      <c r="J341" s="341"/>
      <c r="K341" s="343"/>
      <c r="L341" s="342"/>
    </row>
    <row r="342" spans="1:12" ht="15">
      <c r="A342" s="341"/>
      <c r="B342" s="341"/>
      <c r="C342" s="341"/>
      <c r="D342" s="1170"/>
      <c r="E342" s="1170"/>
      <c r="F342" s="1170"/>
      <c r="G342" s="341"/>
      <c r="H342" s="341"/>
      <c r="I342" s="341"/>
      <c r="J342" s="341"/>
      <c r="K342" s="343"/>
      <c r="L342" s="342"/>
    </row>
    <row r="343" spans="1:12" ht="15">
      <c r="A343" s="341"/>
      <c r="B343" s="341"/>
      <c r="C343" s="341"/>
      <c r="D343" s="1170"/>
      <c r="E343" s="1170"/>
      <c r="F343" s="1170"/>
      <c r="G343" s="341"/>
      <c r="H343" s="341"/>
      <c r="I343" s="341"/>
      <c r="J343" s="341"/>
      <c r="K343" s="343"/>
      <c r="L343" s="342"/>
    </row>
    <row r="344" spans="1:12" ht="15">
      <c r="A344" s="341"/>
      <c r="B344" s="341"/>
      <c r="C344" s="341"/>
      <c r="D344" s="1170"/>
      <c r="E344" s="1170"/>
      <c r="F344" s="1170"/>
      <c r="G344" s="341"/>
      <c r="H344" s="341"/>
      <c r="I344" s="341"/>
      <c r="J344" s="341"/>
      <c r="K344" s="343"/>
      <c r="L344" s="342"/>
    </row>
    <row r="345" spans="1:12" ht="15">
      <c r="A345" s="341"/>
      <c r="B345" s="341"/>
      <c r="C345" s="341"/>
      <c r="D345" s="1170"/>
      <c r="E345" s="1170"/>
      <c r="F345" s="1170"/>
      <c r="G345" s="341"/>
      <c r="H345" s="341"/>
      <c r="I345" s="341"/>
      <c r="J345" s="341"/>
      <c r="K345" s="343"/>
      <c r="L345" s="342"/>
    </row>
    <row r="346" spans="1:12" ht="15">
      <c r="A346" s="341"/>
      <c r="B346" s="341"/>
      <c r="C346" s="341"/>
      <c r="D346" s="1170"/>
      <c r="E346" s="1170"/>
      <c r="F346" s="1170"/>
      <c r="G346" s="341"/>
      <c r="H346" s="341"/>
      <c r="I346" s="341"/>
      <c r="J346" s="341"/>
      <c r="K346" s="343"/>
      <c r="L346" s="342"/>
    </row>
    <row r="347" spans="1:12" ht="15">
      <c r="A347" s="341"/>
      <c r="B347" s="341"/>
      <c r="C347" s="341"/>
      <c r="D347" s="1170"/>
      <c r="E347" s="1170"/>
      <c r="F347" s="1170"/>
      <c r="G347" s="341"/>
      <c r="H347" s="341"/>
      <c r="I347" s="341"/>
      <c r="J347" s="341"/>
      <c r="K347" s="343"/>
      <c r="L347" s="342"/>
    </row>
    <row r="348" spans="1:12" ht="15">
      <c r="A348" s="341"/>
      <c r="B348" s="341"/>
      <c r="C348" s="341"/>
      <c r="D348" s="1170"/>
      <c r="E348" s="1170"/>
      <c r="F348" s="1170"/>
      <c r="G348" s="341"/>
      <c r="H348" s="341"/>
      <c r="I348" s="341"/>
      <c r="J348" s="341"/>
      <c r="K348" s="343"/>
      <c r="L348" s="342"/>
    </row>
    <row r="349" spans="1:12" ht="15">
      <c r="A349" s="341"/>
      <c r="B349" s="341"/>
      <c r="C349" s="341"/>
      <c r="D349" s="1170"/>
      <c r="E349" s="1170"/>
      <c r="F349" s="1170"/>
      <c r="G349" s="341"/>
      <c r="H349" s="341"/>
      <c r="I349" s="341"/>
      <c r="J349" s="341"/>
      <c r="K349" s="343"/>
      <c r="L349" s="342"/>
    </row>
    <row r="350" spans="1:12" ht="15">
      <c r="A350" s="341"/>
      <c r="B350" s="341"/>
      <c r="C350" s="341"/>
      <c r="D350" s="1170"/>
      <c r="E350" s="1170"/>
      <c r="F350" s="1170"/>
      <c r="G350" s="341"/>
      <c r="H350" s="341"/>
      <c r="I350" s="341"/>
      <c r="J350" s="341"/>
      <c r="K350" s="343"/>
      <c r="L350" s="342"/>
    </row>
    <row r="351" spans="1:12" ht="15">
      <c r="A351" s="341"/>
      <c r="B351" s="341"/>
      <c r="C351" s="341"/>
      <c r="D351" s="1170"/>
      <c r="E351" s="1170"/>
      <c r="F351" s="1170"/>
      <c r="G351" s="341"/>
      <c r="H351" s="341"/>
      <c r="I351" s="341"/>
      <c r="J351" s="341"/>
      <c r="K351" s="343"/>
      <c r="L351" s="342"/>
    </row>
    <row r="352" spans="1:12" ht="15">
      <c r="A352" s="341"/>
      <c r="B352" s="341"/>
      <c r="C352" s="341"/>
      <c r="D352" s="1170"/>
      <c r="E352" s="1170"/>
      <c r="F352" s="1170"/>
      <c r="G352" s="341"/>
      <c r="H352" s="341"/>
      <c r="I352" s="341"/>
      <c r="J352" s="341"/>
      <c r="K352" s="343"/>
      <c r="L352" s="342"/>
    </row>
    <row r="353" spans="1:12" ht="15">
      <c r="A353" s="341"/>
      <c r="B353" s="341"/>
      <c r="C353" s="341"/>
      <c r="D353" s="1170"/>
      <c r="E353" s="1170"/>
      <c r="F353" s="1170"/>
      <c r="G353" s="341"/>
      <c r="H353" s="341"/>
      <c r="I353" s="341"/>
      <c r="J353" s="341"/>
      <c r="K353" s="343"/>
      <c r="L353" s="342"/>
    </row>
    <row r="354" spans="1:12" ht="15">
      <c r="A354" s="341"/>
      <c r="B354" s="341"/>
      <c r="C354" s="341"/>
      <c r="D354" s="1170"/>
      <c r="E354" s="1170"/>
      <c r="F354" s="1170"/>
      <c r="G354" s="341"/>
      <c r="H354" s="341"/>
      <c r="I354" s="341"/>
      <c r="J354" s="341"/>
      <c r="K354" s="343"/>
      <c r="L354" s="342"/>
    </row>
    <row r="355" spans="1:12" ht="15">
      <c r="A355" s="341"/>
      <c r="B355" s="341"/>
      <c r="C355" s="341"/>
      <c r="D355" s="1170"/>
      <c r="E355" s="1170"/>
      <c r="F355" s="1170"/>
      <c r="G355" s="341"/>
      <c r="H355" s="341"/>
      <c r="I355" s="341"/>
      <c r="J355" s="341"/>
      <c r="K355" s="343"/>
      <c r="L355" s="342"/>
    </row>
    <row r="356" spans="1:12" ht="15">
      <c r="A356" s="341"/>
      <c r="B356" s="341"/>
      <c r="C356" s="341"/>
      <c r="D356" s="1170"/>
      <c r="E356" s="1170"/>
      <c r="F356" s="1170"/>
      <c r="G356" s="341"/>
      <c r="H356" s="341"/>
      <c r="I356" s="341"/>
      <c r="J356" s="341"/>
      <c r="K356" s="343"/>
      <c r="L356" s="342"/>
    </row>
    <row r="357" spans="1:12" ht="15">
      <c r="A357" s="341"/>
      <c r="B357" s="341"/>
      <c r="C357" s="341"/>
      <c r="D357" s="1170"/>
      <c r="E357" s="1170"/>
      <c r="F357" s="1170"/>
      <c r="G357" s="341"/>
      <c r="H357" s="341"/>
      <c r="I357" s="341"/>
      <c r="J357" s="341"/>
      <c r="K357" s="343"/>
      <c r="L357" s="342"/>
    </row>
    <row r="358" spans="1:12" ht="15">
      <c r="A358" s="341"/>
      <c r="B358" s="341"/>
      <c r="C358" s="341"/>
      <c r="D358" s="1170"/>
      <c r="E358" s="1170"/>
      <c r="F358" s="1170"/>
      <c r="G358" s="341"/>
      <c r="H358" s="341"/>
      <c r="I358" s="341"/>
      <c r="J358" s="341"/>
      <c r="K358" s="343"/>
      <c r="L358" s="342"/>
    </row>
    <row r="359" spans="1:12" ht="15">
      <c r="A359" s="341"/>
      <c r="B359" s="341"/>
      <c r="C359" s="341"/>
      <c r="D359" s="1170"/>
      <c r="E359" s="1170"/>
      <c r="F359" s="1170"/>
      <c r="G359" s="341"/>
      <c r="H359" s="341"/>
      <c r="I359" s="341"/>
      <c r="J359" s="341"/>
      <c r="K359" s="343"/>
      <c r="L359" s="342"/>
    </row>
    <row r="360" spans="1:12" ht="15">
      <c r="A360" s="341"/>
      <c r="B360" s="341"/>
      <c r="C360" s="341"/>
      <c r="D360" s="1170"/>
      <c r="E360" s="1170"/>
      <c r="F360" s="1170"/>
      <c r="G360" s="341"/>
      <c r="H360" s="341"/>
      <c r="I360" s="341"/>
      <c r="J360" s="341"/>
      <c r="K360" s="343"/>
      <c r="L360" s="342"/>
    </row>
    <row r="361" spans="1:12" ht="15">
      <c r="A361" s="341"/>
      <c r="B361" s="341"/>
      <c r="C361" s="341"/>
      <c r="D361" s="1170"/>
      <c r="E361" s="1170"/>
      <c r="F361" s="1170"/>
      <c r="G361" s="341"/>
      <c r="H361" s="341"/>
      <c r="I361" s="341"/>
      <c r="J361" s="341"/>
      <c r="K361" s="343"/>
      <c r="L361" s="342"/>
    </row>
    <row r="362" spans="1:12" ht="15">
      <c r="A362" s="341"/>
      <c r="B362" s="341"/>
      <c r="C362" s="341"/>
      <c r="D362" s="1170"/>
      <c r="E362" s="1170"/>
      <c r="F362" s="1170"/>
      <c r="G362" s="341"/>
      <c r="H362" s="341"/>
      <c r="I362" s="341"/>
      <c r="J362" s="341"/>
      <c r="K362" s="343"/>
      <c r="L362" s="342"/>
    </row>
    <row r="363" spans="1:12" ht="15">
      <c r="A363" s="341"/>
      <c r="B363" s="341"/>
      <c r="C363" s="341"/>
      <c r="D363" s="1170"/>
      <c r="E363" s="1170"/>
      <c r="F363" s="1170"/>
      <c r="G363" s="341"/>
      <c r="H363" s="341"/>
      <c r="I363" s="341"/>
      <c r="J363" s="341"/>
      <c r="K363" s="343"/>
      <c r="L363" s="342"/>
    </row>
    <row r="364" spans="1:12" ht="15">
      <c r="A364" s="341"/>
      <c r="B364" s="341"/>
      <c r="C364" s="341"/>
      <c r="D364" s="1170"/>
      <c r="E364" s="1170"/>
      <c r="F364" s="1170"/>
      <c r="G364" s="341"/>
      <c r="H364" s="341"/>
      <c r="I364" s="341"/>
      <c r="J364" s="341"/>
      <c r="K364" s="343"/>
      <c r="L364" s="342"/>
    </row>
    <row r="365" spans="1:12" ht="15">
      <c r="A365" s="341"/>
      <c r="B365" s="341"/>
      <c r="C365" s="341"/>
      <c r="D365" s="1170"/>
      <c r="E365" s="1170"/>
      <c r="F365" s="1170"/>
      <c r="G365" s="341"/>
      <c r="H365" s="341"/>
      <c r="I365" s="341"/>
      <c r="J365" s="341"/>
      <c r="K365" s="343"/>
      <c r="L365" s="342"/>
    </row>
    <row r="366" spans="1:12" ht="15">
      <c r="A366" s="341"/>
      <c r="B366" s="341"/>
      <c r="C366" s="341"/>
      <c r="D366" s="1170"/>
      <c r="E366" s="1170"/>
      <c r="F366" s="1170"/>
      <c r="G366" s="341"/>
      <c r="H366" s="341"/>
      <c r="I366" s="341"/>
      <c r="J366" s="341"/>
      <c r="K366" s="343"/>
      <c r="L366" s="342"/>
    </row>
    <row r="367" spans="1:12" ht="15">
      <c r="A367" s="341"/>
      <c r="B367" s="341"/>
      <c r="C367" s="341"/>
      <c r="D367" s="1170"/>
      <c r="E367" s="1170"/>
      <c r="F367" s="1170"/>
      <c r="G367" s="341"/>
      <c r="H367" s="341"/>
      <c r="I367" s="341"/>
      <c r="J367" s="341"/>
      <c r="K367" s="343"/>
      <c r="L367" s="342"/>
    </row>
    <row r="368" spans="1:12" ht="15">
      <c r="A368" s="341"/>
      <c r="B368" s="341"/>
      <c r="C368" s="341"/>
      <c r="D368" s="1170"/>
      <c r="E368" s="1170"/>
      <c r="F368" s="1170"/>
      <c r="G368" s="341"/>
      <c r="H368" s="341"/>
      <c r="I368" s="341"/>
      <c r="J368" s="341"/>
      <c r="K368" s="343"/>
      <c r="L368" s="342"/>
    </row>
    <row r="369" spans="1:12" ht="15">
      <c r="A369" s="341"/>
      <c r="B369" s="341"/>
      <c r="C369" s="341"/>
      <c r="D369" s="1170"/>
      <c r="E369" s="1170"/>
      <c r="F369" s="1170"/>
      <c r="G369" s="341"/>
      <c r="H369" s="341"/>
      <c r="I369" s="341"/>
      <c r="J369" s="341"/>
      <c r="K369" s="343"/>
      <c r="L369" s="342"/>
    </row>
    <row r="370" spans="1:12" ht="15">
      <c r="A370" s="341"/>
      <c r="B370" s="341"/>
      <c r="C370" s="341"/>
      <c r="D370" s="1170"/>
      <c r="E370" s="1170"/>
      <c r="F370" s="1170"/>
      <c r="G370" s="341"/>
      <c r="H370" s="341"/>
      <c r="I370" s="341"/>
      <c r="J370" s="341"/>
      <c r="K370" s="343"/>
      <c r="L370" s="342"/>
    </row>
    <row r="371" spans="1:12" ht="15">
      <c r="A371" s="341"/>
      <c r="B371" s="341"/>
      <c r="C371" s="341"/>
      <c r="D371" s="1170"/>
      <c r="E371" s="1170"/>
      <c r="F371" s="1170"/>
      <c r="G371" s="341"/>
      <c r="H371" s="341"/>
      <c r="I371" s="341"/>
      <c r="J371" s="341"/>
      <c r="K371" s="343"/>
      <c r="L371" s="342"/>
    </row>
    <row r="372" spans="1:12" ht="15">
      <c r="A372" s="341"/>
      <c r="B372" s="341"/>
      <c r="C372" s="341"/>
      <c r="D372" s="1170"/>
      <c r="E372" s="1170"/>
      <c r="F372" s="1170"/>
      <c r="G372" s="341"/>
      <c r="H372" s="341"/>
      <c r="I372" s="341"/>
      <c r="J372" s="341"/>
      <c r="K372" s="343"/>
      <c r="L372" s="342"/>
    </row>
    <row r="373" spans="1:12" ht="15">
      <c r="A373" s="341"/>
      <c r="B373" s="341"/>
      <c r="C373" s="341"/>
      <c r="D373" s="1170"/>
      <c r="E373" s="1170"/>
      <c r="F373" s="1170"/>
      <c r="G373" s="341"/>
      <c r="H373" s="341"/>
      <c r="I373" s="341"/>
      <c r="J373" s="341"/>
      <c r="K373" s="343"/>
      <c r="L373" s="342"/>
    </row>
    <row r="374" spans="1:12" ht="15">
      <c r="A374" s="341"/>
      <c r="B374" s="341"/>
      <c r="C374" s="341"/>
      <c r="D374" s="1170"/>
      <c r="E374" s="1170"/>
      <c r="F374" s="1170"/>
      <c r="G374" s="341"/>
      <c r="H374" s="341"/>
      <c r="I374" s="341"/>
      <c r="J374" s="341"/>
      <c r="K374" s="343"/>
      <c r="L374" s="342"/>
    </row>
    <row r="375" spans="1:12" ht="15">
      <c r="A375" s="341"/>
      <c r="B375" s="341"/>
      <c r="C375" s="341"/>
      <c r="D375" s="1170"/>
      <c r="E375" s="1170"/>
      <c r="F375" s="1170"/>
      <c r="G375" s="341"/>
      <c r="H375" s="341"/>
      <c r="I375" s="341"/>
      <c r="J375" s="341"/>
      <c r="K375" s="343"/>
      <c r="L375" s="342"/>
    </row>
    <row r="376" spans="1:12" ht="15">
      <c r="A376" s="341"/>
      <c r="B376" s="341"/>
      <c r="C376" s="341"/>
      <c r="D376" s="1170"/>
      <c r="E376" s="1170"/>
      <c r="F376" s="1170"/>
      <c r="G376" s="341"/>
      <c r="H376" s="341"/>
      <c r="I376" s="341"/>
      <c r="J376" s="341"/>
      <c r="K376" s="343"/>
      <c r="L376" s="342"/>
    </row>
    <row r="377" spans="1:12" ht="15">
      <c r="A377" s="341"/>
      <c r="B377" s="341"/>
      <c r="C377" s="341"/>
      <c r="D377" s="1170"/>
      <c r="E377" s="1170"/>
      <c r="F377" s="1170"/>
      <c r="G377" s="341"/>
      <c r="H377" s="341"/>
      <c r="I377" s="341"/>
      <c r="J377" s="341"/>
      <c r="K377" s="343"/>
      <c r="L377" s="342"/>
    </row>
    <row r="378" spans="1:12" ht="15">
      <c r="A378" s="341"/>
      <c r="B378" s="341"/>
      <c r="C378" s="341"/>
      <c r="D378" s="1170"/>
      <c r="E378" s="1170"/>
      <c r="F378" s="1170"/>
      <c r="G378" s="341"/>
      <c r="H378" s="341"/>
      <c r="I378" s="341"/>
      <c r="J378" s="341"/>
      <c r="K378" s="343"/>
      <c r="L378" s="342"/>
    </row>
    <row r="379" spans="1:12" ht="15">
      <c r="A379" s="341"/>
      <c r="B379" s="341"/>
      <c r="C379" s="341"/>
      <c r="D379" s="1170"/>
      <c r="E379" s="1170"/>
      <c r="F379" s="1170"/>
      <c r="G379" s="341"/>
      <c r="H379" s="341"/>
      <c r="I379" s="341"/>
      <c r="J379" s="341"/>
      <c r="K379" s="343"/>
      <c r="L379" s="342"/>
    </row>
    <row r="380" spans="1:12" ht="15">
      <c r="A380" s="341"/>
      <c r="B380" s="341"/>
      <c r="C380" s="341"/>
      <c r="D380" s="1170"/>
      <c r="E380" s="1170"/>
      <c r="F380" s="1170"/>
      <c r="G380" s="341"/>
      <c r="H380" s="341"/>
      <c r="I380" s="341"/>
      <c r="J380" s="341"/>
      <c r="K380" s="343"/>
      <c r="L380" s="342"/>
    </row>
    <row r="381" spans="1:12" ht="15">
      <c r="A381" s="341"/>
      <c r="B381" s="341"/>
      <c r="C381" s="341"/>
      <c r="D381" s="1170"/>
      <c r="E381" s="1170"/>
      <c r="F381" s="1170"/>
      <c r="G381" s="341"/>
      <c r="H381" s="341"/>
      <c r="I381" s="341"/>
      <c r="J381" s="341"/>
      <c r="K381" s="343"/>
      <c r="L381" s="342"/>
    </row>
    <row r="382" spans="1:12" ht="15">
      <c r="A382" s="341"/>
      <c r="B382" s="341"/>
      <c r="C382" s="341"/>
      <c r="D382" s="1170"/>
      <c r="E382" s="1170"/>
      <c r="F382" s="1170"/>
      <c r="G382" s="341"/>
      <c r="H382" s="341"/>
      <c r="I382" s="341"/>
      <c r="J382" s="341"/>
      <c r="K382" s="343"/>
      <c r="L382" s="342"/>
    </row>
    <row r="383" spans="1:12" ht="15">
      <c r="A383" s="341"/>
      <c r="B383" s="341"/>
      <c r="C383" s="341"/>
      <c r="D383" s="1170"/>
      <c r="E383" s="1170"/>
      <c r="F383" s="1170"/>
      <c r="G383" s="341"/>
      <c r="H383" s="341"/>
      <c r="I383" s="341"/>
      <c r="J383" s="341"/>
      <c r="K383" s="343"/>
      <c r="L383" s="342"/>
    </row>
    <row r="384" spans="1:11" ht="15">
      <c r="A384" s="412"/>
      <c r="B384" s="412"/>
      <c r="C384" s="412"/>
      <c r="D384" s="1170"/>
      <c r="E384" s="1170"/>
      <c r="F384" s="1170"/>
      <c r="G384" s="412"/>
      <c r="H384" s="412"/>
      <c r="I384" s="412"/>
      <c r="J384" s="412"/>
      <c r="K384" s="413"/>
    </row>
    <row r="385" spans="1:11" ht="15">
      <c r="A385" s="412"/>
      <c r="B385" s="412"/>
      <c r="C385" s="412"/>
      <c r="D385" s="1170"/>
      <c r="E385" s="1170"/>
      <c r="F385" s="1170"/>
      <c r="G385" s="412"/>
      <c r="H385" s="412"/>
      <c r="I385" s="412"/>
      <c r="J385" s="412"/>
      <c r="K385" s="413"/>
    </row>
    <row r="386" spans="1:11" ht="15">
      <c r="A386" s="412"/>
      <c r="B386" s="412"/>
      <c r="C386" s="412"/>
      <c r="D386" s="1170"/>
      <c r="E386" s="1170"/>
      <c r="F386" s="1170"/>
      <c r="G386" s="412"/>
      <c r="H386" s="412"/>
      <c r="I386" s="412"/>
      <c r="J386" s="412"/>
      <c r="K386" s="413"/>
    </row>
    <row r="387" spans="1:11" ht="15">
      <c r="A387" s="412"/>
      <c r="B387" s="412"/>
      <c r="C387" s="412"/>
      <c r="D387" s="1170"/>
      <c r="E387" s="1170"/>
      <c r="F387" s="1170"/>
      <c r="G387" s="412"/>
      <c r="H387" s="412"/>
      <c r="I387" s="412"/>
      <c r="J387" s="412"/>
      <c r="K387" s="413"/>
    </row>
    <row r="388" spans="1:11" ht="15">
      <c r="A388" s="412"/>
      <c r="B388" s="412"/>
      <c r="C388" s="412"/>
      <c r="D388" s="1170"/>
      <c r="E388" s="1170"/>
      <c r="F388" s="1170"/>
      <c r="G388" s="412"/>
      <c r="H388" s="412"/>
      <c r="I388" s="412"/>
      <c r="J388" s="412"/>
      <c r="K388" s="413"/>
    </row>
    <row r="389" spans="1:11" ht="15">
      <c r="A389" s="412"/>
      <c r="B389" s="412"/>
      <c r="C389" s="412"/>
      <c r="D389" s="1170"/>
      <c r="E389" s="1170"/>
      <c r="F389" s="1170"/>
      <c r="G389" s="412"/>
      <c r="H389" s="412"/>
      <c r="I389" s="412"/>
      <c r="J389" s="412"/>
      <c r="K389" s="413"/>
    </row>
    <row r="390" spans="1:11" ht="15">
      <c r="A390" s="412"/>
      <c r="B390" s="412"/>
      <c r="C390" s="412"/>
      <c r="D390" s="1170"/>
      <c r="E390" s="1170"/>
      <c r="F390" s="1170"/>
      <c r="G390" s="412"/>
      <c r="H390" s="412"/>
      <c r="I390" s="412"/>
      <c r="J390" s="412"/>
      <c r="K390" s="413"/>
    </row>
    <row r="391" spans="1:11" ht="15">
      <c r="A391" s="412"/>
      <c r="B391" s="412"/>
      <c r="C391" s="412"/>
      <c r="D391" s="1170"/>
      <c r="E391" s="1170"/>
      <c r="F391" s="1170"/>
      <c r="G391" s="412"/>
      <c r="H391" s="412"/>
      <c r="I391" s="412"/>
      <c r="J391" s="412"/>
      <c r="K391" s="413"/>
    </row>
    <row r="392" spans="1:11" ht="15">
      <c r="A392" s="412"/>
      <c r="B392" s="412"/>
      <c r="C392" s="412"/>
      <c r="D392" s="1170"/>
      <c r="E392" s="1170"/>
      <c r="F392" s="1170"/>
      <c r="G392" s="412"/>
      <c r="H392" s="412"/>
      <c r="I392" s="412"/>
      <c r="J392" s="412"/>
      <c r="K392" s="413"/>
    </row>
    <row r="393" spans="1:11" ht="15">
      <c r="A393" s="412"/>
      <c r="B393" s="412"/>
      <c r="C393" s="412"/>
      <c r="D393" s="1170"/>
      <c r="E393" s="1170"/>
      <c r="F393" s="1170"/>
      <c r="G393" s="412"/>
      <c r="H393" s="412"/>
      <c r="I393" s="412"/>
      <c r="J393" s="412"/>
      <c r="K393" s="413"/>
    </row>
    <row r="394" spans="1:11" ht="15">
      <c r="A394" s="412"/>
      <c r="B394" s="412"/>
      <c r="C394" s="412"/>
      <c r="D394" s="1170"/>
      <c r="E394" s="1170"/>
      <c r="F394" s="1170"/>
      <c r="G394" s="412"/>
      <c r="H394" s="412"/>
      <c r="I394" s="412"/>
      <c r="J394" s="412"/>
      <c r="K394" s="413"/>
    </row>
    <row r="395" spans="1:11" ht="15">
      <c r="A395" s="412"/>
      <c r="B395" s="412"/>
      <c r="C395" s="412"/>
      <c r="D395" s="1170"/>
      <c r="E395" s="1170"/>
      <c r="F395" s="1170"/>
      <c r="G395" s="412"/>
      <c r="H395" s="412"/>
      <c r="I395" s="412"/>
      <c r="J395" s="412"/>
      <c r="K395" s="413"/>
    </row>
    <row r="396" spans="1:11" ht="15">
      <c r="A396" s="412"/>
      <c r="B396" s="412"/>
      <c r="C396" s="412"/>
      <c r="D396" s="1170"/>
      <c r="E396" s="1170"/>
      <c r="F396" s="1170"/>
      <c r="G396" s="412"/>
      <c r="H396" s="412"/>
      <c r="I396" s="412"/>
      <c r="J396" s="412"/>
      <c r="K396" s="413"/>
    </row>
    <row r="397" spans="1:11" ht="15">
      <c r="A397" s="412"/>
      <c r="B397" s="412"/>
      <c r="C397" s="412"/>
      <c r="D397" s="1170"/>
      <c r="E397" s="1170"/>
      <c r="F397" s="1170"/>
      <c r="G397" s="412"/>
      <c r="H397" s="412"/>
      <c r="I397" s="412"/>
      <c r="J397" s="412"/>
      <c r="K397" s="413"/>
    </row>
    <row r="398" spans="1:11" ht="15">
      <c r="A398" s="412"/>
      <c r="B398" s="412"/>
      <c r="C398" s="412"/>
      <c r="D398" s="1170"/>
      <c r="E398" s="1170"/>
      <c r="F398" s="1170"/>
      <c r="G398" s="412"/>
      <c r="H398" s="412"/>
      <c r="I398" s="412"/>
      <c r="J398" s="412"/>
      <c r="K398" s="413"/>
    </row>
    <row r="399" spans="1:11" ht="15">
      <c r="A399" s="412"/>
      <c r="B399" s="412"/>
      <c r="C399" s="412"/>
      <c r="D399" s="1170"/>
      <c r="E399" s="1170"/>
      <c r="F399" s="1170"/>
      <c r="G399" s="412"/>
      <c r="H399" s="412"/>
      <c r="I399" s="412"/>
      <c r="J399" s="412"/>
      <c r="K399" s="413"/>
    </row>
    <row r="400" spans="1:11" ht="15">
      <c r="A400" s="412"/>
      <c r="B400" s="412"/>
      <c r="C400" s="412"/>
      <c r="D400" s="1170"/>
      <c r="E400" s="1170"/>
      <c r="F400" s="1170"/>
      <c r="G400" s="412"/>
      <c r="H400" s="412"/>
      <c r="I400" s="412"/>
      <c r="J400" s="412"/>
      <c r="K400" s="413"/>
    </row>
    <row r="401" spans="1:11" ht="15">
      <c r="A401" s="412"/>
      <c r="B401" s="412"/>
      <c r="C401" s="412"/>
      <c r="D401" s="1170"/>
      <c r="E401" s="1170"/>
      <c r="F401" s="1170"/>
      <c r="G401" s="412"/>
      <c r="H401" s="412"/>
      <c r="I401" s="412"/>
      <c r="J401" s="412"/>
      <c r="K401" s="413"/>
    </row>
    <row r="402" spans="1:11" ht="15">
      <c r="A402" s="412"/>
      <c r="B402" s="412"/>
      <c r="C402" s="412"/>
      <c r="D402" s="1170"/>
      <c r="E402" s="1170"/>
      <c r="F402" s="1170"/>
      <c r="G402" s="412"/>
      <c r="H402" s="412"/>
      <c r="I402" s="412"/>
      <c r="J402" s="412"/>
      <c r="K402" s="413"/>
    </row>
    <row r="403" spans="1:11" ht="15">
      <c r="A403" s="412"/>
      <c r="B403" s="412"/>
      <c r="C403" s="412"/>
      <c r="D403" s="1170"/>
      <c r="E403" s="1170"/>
      <c r="F403" s="1170"/>
      <c r="G403" s="412"/>
      <c r="H403" s="412"/>
      <c r="I403" s="412"/>
      <c r="J403" s="412"/>
      <c r="K403" s="413"/>
    </row>
    <row r="404" spans="1:11" ht="15">
      <c r="A404" s="412"/>
      <c r="B404" s="412"/>
      <c r="C404" s="412"/>
      <c r="D404" s="1170"/>
      <c r="E404" s="1170"/>
      <c r="F404" s="1170"/>
      <c r="G404" s="412"/>
      <c r="H404" s="412"/>
      <c r="I404" s="412"/>
      <c r="J404" s="412"/>
      <c r="K404" s="413"/>
    </row>
    <row r="405" spans="1:11" ht="15">
      <c r="A405" s="412"/>
      <c r="B405" s="412"/>
      <c r="C405" s="412"/>
      <c r="D405" s="1170"/>
      <c r="E405" s="1170"/>
      <c r="F405" s="1170"/>
      <c r="G405" s="412"/>
      <c r="H405" s="412"/>
      <c r="I405" s="412"/>
      <c r="J405" s="412"/>
      <c r="K405" s="413"/>
    </row>
    <row r="406" spans="1:11" ht="15">
      <c r="A406" s="412"/>
      <c r="B406" s="412"/>
      <c r="C406" s="412"/>
      <c r="D406" s="1170"/>
      <c r="E406" s="1170"/>
      <c r="F406" s="1170"/>
      <c r="G406" s="412"/>
      <c r="H406" s="412"/>
      <c r="I406" s="412"/>
      <c r="J406" s="412"/>
      <c r="K406" s="413"/>
    </row>
    <row r="407" spans="1:11" ht="15">
      <c r="A407" s="412"/>
      <c r="B407" s="412"/>
      <c r="C407" s="412"/>
      <c r="D407" s="1170"/>
      <c r="E407" s="1170"/>
      <c r="F407" s="1170"/>
      <c r="G407" s="412"/>
      <c r="H407" s="412"/>
      <c r="I407" s="412"/>
      <c r="J407" s="412"/>
      <c r="K407" s="413"/>
    </row>
    <row r="408" spans="1:11" ht="15">
      <c r="A408" s="412"/>
      <c r="B408" s="412"/>
      <c r="C408" s="412"/>
      <c r="D408" s="1170"/>
      <c r="E408" s="1170"/>
      <c r="F408" s="1170"/>
      <c r="G408" s="412"/>
      <c r="H408" s="412"/>
      <c r="I408" s="412"/>
      <c r="J408" s="412"/>
      <c r="K408" s="413"/>
    </row>
    <row r="409" spans="1:11" ht="15">
      <c r="A409" s="412"/>
      <c r="B409" s="412"/>
      <c r="C409" s="412"/>
      <c r="D409" s="1170"/>
      <c r="E409" s="1170"/>
      <c r="F409" s="1170"/>
      <c r="G409" s="412"/>
      <c r="H409" s="412"/>
      <c r="I409" s="412"/>
      <c r="J409" s="412"/>
      <c r="K409" s="413"/>
    </row>
    <row r="410" spans="1:11" ht="15">
      <c r="A410" s="412"/>
      <c r="B410" s="412"/>
      <c r="C410" s="412"/>
      <c r="D410" s="1170"/>
      <c r="E410" s="1170"/>
      <c r="F410" s="1170"/>
      <c r="G410" s="412"/>
      <c r="H410" s="412"/>
      <c r="I410" s="412"/>
      <c r="J410" s="412"/>
      <c r="K410" s="413"/>
    </row>
    <row r="411" spans="1:11" ht="15">
      <c r="A411" s="412"/>
      <c r="B411" s="412"/>
      <c r="C411" s="412"/>
      <c r="D411" s="1170"/>
      <c r="E411" s="1170"/>
      <c r="F411" s="1170"/>
      <c r="G411" s="412"/>
      <c r="H411" s="412"/>
      <c r="I411" s="412"/>
      <c r="J411" s="412"/>
      <c r="K411" s="413"/>
    </row>
    <row r="412" spans="1:11" ht="15">
      <c r="A412" s="412"/>
      <c r="B412" s="412"/>
      <c r="C412" s="412"/>
      <c r="D412" s="1170"/>
      <c r="E412" s="1170"/>
      <c r="F412" s="1170"/>
      <c r="G412" s="412"/>
      <c r="H412" s="412"/>
      <c r="I412" s="412"/>
      <c r="J412" s="412"/>
      <c r="K412" s="413"/>
    </row>
    <row r="413" spans="1:11" ht="15">
      <c r="A413" s="412"/>
      <c r="B413" s="412"/>
      <c r="C413" s="412"/>
      <c r="D413" s="1170"/>
      <c r="E413" s="1170"/>
      <c r="F413" s="1170"/>
      <c r="G413" s="412"/>
      <c r="H413" s="412"/>
      <c r="I413" s="412"/>
      <c r="J413" s="412"/>
      <c r="K413" s="413"/>
    </row>
    <row r="414" spans="1:11" ht="15">
      <c r="A414" s="412"/>
      <c r="B414" s="412"/>
      <c r="C414" s="412"/>
      <c r="D414" s="1170"/>
      <c r="E414" s="1170"/>
      <c r="F414" s="1170"/>
      <c r="G414" s="412"/>
      <c r="K414" s="413"/>
    </row>
    <row r="415" spans="1:11" ht="15">
      <c r="A415" s="412"/>
      <c r="B415" s="412"/>
      <c r="C415" s="412"/>
      <c r="D415" s="1170"/>
      <c r="E415" s="1170"/>
      <c r="F415" s="1170"/>
      <c r="G415" s="412"/>
      <c r="K415" s="413"/>
    </row>
    <row r="416" spans="1:11" ht="15">
      <c r="A416" s="412"/>
      <c r="B416" s="412"/>
      <c r="C416" s="412"/>
      <c r="D416" s="1170"/>
      <c r="E416" s="1170"/>
      <c r="F416" s="1170"/>
      <c r="G416" s="412"/>
      <c r="K416" s="413"/>
    </row>
    <row r="417" spans="1:11" ht="15">
      <c r="A417" s="412"/>
      <c r="B417" s="412"/>
      <c r="C417" s="412"/>
      <c r="D417" s="1170"/>
      <c r="E417" s="1170"/>
      <c r="F417" s="1170"/>
      <c r="G417" s="412"/>
      <c r="K417" s="413"/>
    </row>
    <row r="418" spans="1:11" ht="15">
      <c r="A418" s="412"/>
      <c r="B418" s="412"/>
      <c r="C418" s="412"/>
      <c r="D418" s="1170"/>
      <c r="E418" s="1170"/>
      <c r="F418" s="1170"/>
      <c r="G418" s="412"/>
      <c r="K418" s="413"/>
    </row>
    <row r="419" spans="1:11" ht="15">
      <c r="A419" s="412"/>
      <c r="B419" s="412"/>
      <c r="C419" s="412"/>
      <c r="D419" s="1170"/>
      <c r="E419" s="1170"/>
      <c r="F419" s="1170"/>
      <c r="G419" s="412"/>
      <c r="K419" s="413"/>
    </row>
    <row r="420" spans="1:11" ht="15">
      <c r="A420" s="412"/>
      <c r="B420" s="412"/>
      <c r="C420" s="412"/>
      <c r="D420" s="1170"/>
      <c r="E420" s="1170"/>
      <c r="F420" s="1170"/>
      <c r="G420" s="412"/>
      <c r="K420" s="413"/>
    </row>
    <row r="421" spans="1:11" ht="15">
      <c r="A421" s="412"/>
      <c r="B421" s="412"/>
      <c r="C421" s="412"/>
      <c r="D421" s="1170"/>
      <c r="E421" s="1170"/>
      <c r="F421" s="1170"/>
      <c r="G421" s="412"/>
      <c r="K421" s="413"/>
    </row>
    <row r="422" spans="1:11" ht="15">
      <c r="A422" s="412"/>
      <c r="B422" s="412"/>
      <c r="C422" s="412"/>
      <c r="D422" s="1170"/>
      <c r="E422" s="1170"/>
      <c r="F422" s="1170"/>
      <c r="G422" s="412"/>
      <c r="K422" s="413"/>
    </row>
    <row r="423" spans="1:11" ht="15">
      <c r="A423" s="412"/>
      <c r="B423" s="412"/>
      <c r="C423" s="412"/>
      <c r="D423" s="1170"/>
      <c r="E423" s="1170"/>
      <c r="F423" s="1170"/>
      <c r="G423" s="412"/>
      <c r="K423" s="413"/>
    </row>
    <row r="424" spans="1:11" ht="15">
      <c r="A424" s="412"/>
      <c r="B424" s="412"/>
      <c r="C424" s="412"/>
      <c r="D424" s="1170"/>
      <c r="E424" s="1170"/>
      <c r="F424" s="1170"/>
      <c r="G424" s="412"/>
      <c r="K424" s="413"/>
    </row>
    <row r="425" spans="1:11" ht="15">
      <c r="A425" s="412"/>
      <c r="B425" s="412"/>
      <c r="C425" s="412"/>
      <c r="D425" s="1170"/>
      <c r="E425" s="1170"/>
      <c r="F425" s="1170"/>
      <c r="G425" s="412"/>
      <c r="K425" s="413"/>
    </row>
    <row r="426" spans="1:11" ht="15">
      <c r="A426" s="412"/>
      <c r="B426" s="412"/>
      <c r="C426" s="412"/>
      <c r="D426" s="1170"/>
      <c r="E426" s="1170"/>
      <c r="F426" s="1170"/>
      <c r="G426" s="412"/>
      <c r="K426" s="413"/>
    </row>
    <row r="427" spans="1:11" ht="15">
      <c r="A427" s="412"/>
      <c r="B427" s="412"/>
      <c r="C427" s="412"/>
      <c r="D427" s="1170"/>
      <c r="E427" s="1170"/>
      <c r="F427" s="1170"/>
      <c r="G427" s="412"/>
      <c r="K427" s="413"/>
    </row>
    <row r="428" spans="1:11" ht="15">
      <c r="A428" s="412"/>
      <c r="B428" s="412"/>
      <c r="C428" s="412"/>
      <c r="D428" s="1170"/>
      <c r="E428" s="1170"/>
      <c r="F428" s="1170"/>
      <c r="G428" s="412"/>
      <c r="K428" s="413"/>
    </row>
    <row r="429" spans="1:11" ht="15">
      <c r="A429" s="412"/>
      <c r="B429" s="412"/>
      <c r="C429" s="412"/>
      <c r="D429" s="1170"/>
      <c r="E429" s="1170"/>
      <c r="F429" s="1170"/>
      <c r="G429" s="412"/>
      <c r="K429" s="413"/>
    </row>
    <row r="430" spans="1:11" ht="15">
      <c r="A430" s="412"/>
      <c r="B430" s="412"/>
      <c r="C430" s="412"/>
      <c r="D430" s="1170"/>
      <c r="E430" s="1170"/>
      <c r="F430" s="1170"/>
      <c r="G430" s="412"/>
      <c r="K430" s="413"/>
    </row>
    <row r="431" spans="1:11" ht="15">
      <c r="A431" s="412"/>
      <c r="B431" s="412"/>
      <c r="C431" s="412"/>
      <c r="D431" s="1170"/>
      <c r="E431" s="1170"/>
      <c r="F431" s="1170"/>
      <c r="G431" s="412"/>
      <c r="K431" s="413"/>
    </row>
    <row r="432" spans="1:11" ht="15">
      <c r="A432" s="412"/>
      <c r="B432" s="412"/>
      <c r="C432" s="412"/>
      <c r="D432" s="1170"/>
      <c r="E432" s="1170"/>
      <c r="F432" s="1170"/>
      <c r="G432" s="412"/>
      <c r="K432" s="413"/>
    </row>
    <row r="433" spans="1:11" ht="15">
      <c r="A433" s="412"/>
      <c r="B433" s="412"/>
      <c r="C433" s="412"/>
      <c r="D433" s="1170"/>
      <c r="E433" s="1170"/>
      <c r="F433" s="1170"/>
      <c r="G433" s="412"/>
      <c r="K433" s="413"/>
    </row>
    <row r="434" spans="1:11" ht="15">
      <c r="A434" s="412"/>
      <c r="B434" s="412"/>
      <c r="C434" s="412"/>
      <c r="D434" s="1170"/>
      <c r="E434" s="1170"/>
      <c r="F434" s="1170"/>
      <c r="G434" s="412"/>
      <c r="K434" s="413"/>
    </row>
    <row r="435" spans="1:11" ht="15">
      <c r="A435" s="412"/>
      <c r="B435" s="412"/>
      <c r="C435" s="412"/>
      <c r="D435" s="1170"/>
      <c r="E435" s="1170"/>
      <c r="F435" s="1170"/>
      <c r="G435" s="412"/>
      <c r="K435" s="413"/>
    </row>
    <row r="436" spans="1:11" ht="15">
      <c r="A436" s="412"/>
      <c r="B436" s="412"/>
      <c r="C436" s="412"/>
      <c r="D436" s="1170"/>
      <c r="E436" s="1170"/>
      <c r="F436" s="1170"/>
      <c r="G436" s="412"/>
      <c r="K436" s="413"/>
    </row>
    <row r="437" spans="1:11" ht="15">
      <c r="A437" s="412"/>
      <c r="B437" s="412"/>
      <c r="C437" s="412"/>
      <c r="D437" s="1170"/>
      <c r="E437" s="1170"/>
      <c r="F437" s="1170"/>
      <c r="G437" s="412"/>
      <c r="K437" s="413"/>
    </row>
    <row r="438" spans="1:11" ht="15">
      <c r="A438" s="412"/>
      <c r="B438" s="412"/>
      <c r="C438" s="412"/>
      <c r="D438" s="1170"/>
      <c r="E438" s="1170"/>
      <c r="F438" s="1170"/>
      <c r="G438" s="412"/>
      <c r="K438" s="413"/>
    </row>
    <row r="439" spans="1:11" ht="15">
      <c r="A439" s="412"/>
      <c r="B439" s="412"/>
      <c r="C439" s="412"/>
      <c r="D439" s="1170"/>
      <c r="E439" s="1170"/>
      <c r="F439" s="1170"/>
      <c r="G439" s="412"/>
      <c r="K439" s="413"/>
    </row>
    <row r="440" spans="1:11" ht="15">
      <c r="A440" s="412"/>
      <c r="B440" s="412"/>
      <c r="C440" s="412"/>
      <c r="D440" s="1170"/>
      <c r="E440" s="1170"/>
      <c r="F440" s="1170"/>
      <c r="G440" s="412"/>
      <c r="K440" s="413"/>
    </row>
    <row r="441" spans="1:11" ht="15">
      <c r="A441" s="412"/>
      <c r="B441" s="412"/>
      <c r="C441" s="412"/>
      <c r="D441" s="1170"/>
      <c r="E441" s="1170"/>
      <c r="F441" s="1170"/>
      <c r="G441" s="412"/>
      <c r="K441" s="413"/>
    </row>
    <row r="442" spans="1:11" ht="15">
      <c r="A442" s="412"/>
      <c r="B442" s="412"/>
      <c r="C442" s="412"/>
      <c r="D442" s="1170"/>
      <c r="E442" s="1170"/>
      <c r="F442" s="1170"/>
      <c r="G442" s="412"/>
      <c r="K442" s="413"/>
    </row>
    <row r="443" spans="1:11" ht="15">
      <c r="A443" s="412"/>
      <c r="B443" s="412"/>
      <c r="C443" s="412"/>
      <c r="D443" s="1170"/>
      <c r="E443" s="1170"/>
      <c r="F443" s="1170"/>
      <c r="G443" s="412"/>
      <c r="K443" s="413"/>
    </row>
    <row r="444" spans="1:11" ht="15">
      <c r="A444" s="412"/>
      <c r="B444" s="412"/>
      <c r="C444" s="412"/>
      <c r="D444" s="1170"/>
      <c r="E444" s="1170"/>
      <c r="F444" s="1170"/>
      <c r="G444" s="412"/>
      <c r="K444" s="413"/>
    </row>
    <row r="445" spans="1:11" ht="15">
      <c r="A445" s="412"/>
      <c r="B445" s="412"/>
      <c r="C445" s="412"/>
      <c r="D445" s="1170"/>
      <c r="E445" s="1170"/>
      <c r="F445" s="1170"/>
      <c r="G445" s="412"/>
      <c r="K445" s="413"/>
    </row>
    <row r="446" spans="1:11" ht="15">
      <c r="A446" s="412"/>
      <c r="B446" s="412"/>
      <c r="C446" s="412"/>
      <c r="D446" s="1170"/>
      <c r="E446" s="1170"/>
      <c r="F446" s="1170"/>
      <c r="G446" s="412"/>
      <c r="K446" s="413"/>
    </row>
    <row r="447" spans="1:11" ht="15">
      <c r="A447" s="412"/>
      <c r="B447" s="412"/>
      <c r="C447" s="412"/>
      <c r="D447" s="1170"/>
      <c r="E447" s="1170"/>
      <c r="F447" s="1170"/>
      <c r="G447" s="412"/>
      <c r="K447" s="413"/>
    </row>
    <row r="448" spans="1:11" ht="15">
      <c r="A448" s="412"/>
      <c r="B448" s="412"/>
      <c r="C448" s="412"/>
      <c r="D448" s="1170"/>
      <c r="E448" s="1170"/>
      <c r="F448" s="1170"/>
      <c r="G448" s="412"/>
      <c r="K448" s="413"/>
    </row>
    <row r="449" spans="1:11" ht="15">
      <c r="A449" s="412"/>
      <c r="B449" s="412"/>
      <c r="C449" s="412"/>
      <c r="D449" s="1170"/>
      <c r="E449" s="1170"/>
      <c r="F449" s="1170"/>
      <c r="G449" s="412"/>
      <c r="K449" s="413"/>
    </row>
    <row r="450" spans="1:11" ht="15">
      <c r="A450" s="412"/>
      <c r="B450" s="412"/>
      <c r="C450" s="412"/>
      <c r="D450" s="1170"/>
      <c r="E450" s="1170"/>
      <c r="F450" s="1170"/>
      <c r="G450" s="412"/>
      <c r="K450" s="413"/>
    </row>
    <row r="451" spans="1:11" ht="15">
      <c r="A451" s="412"/>
      <c r="B451" s="412"/>
      <c r="C451" s="412"/>
      <c r="D451" s="1170"/>
      <c r="E451" s="1170"/>
      <c r="F451" s="1170"/>
      <c r="G451" s="412"/>
      <c r="K451" s="413"/>
    </row>
    <row r="452" spans="1:11" ht="15">
      <c r="A452" s="412"/>
      <c r="B452" s="412"/>
      <c r="C452" s="412"/>
      <c r="D452" s="1170"/>
      <c r="E452" s="1170"/>
      <c r="F452" s="1170"/>
      <c r="G452" s="412"/>
      <c r="K452" s="413"/>
    </row>
    <row r="453" spans="1:11" ht="15">
      <c r="A453" s="412"/>
      <c r="B453" s="412"/>
      <c r="C453" s="412"/>
      <c r="D453" s="1170"/>
      <c r="E453" s="1170"/>
      <c r="F453" s="1170"/>
      <c r="G453" s="412"/>
      <c r="K453" s="413"/>
    </row>
    <row r="454" spans="1:11" ht="15">
      <c r="A454" s="412"/>
      <c r="B454" s="412"/>
      <c r="C454" s="412"/>
      <c r="D454" s="1170"/>
      <c r="E454" s="1170"/>
      <c r="F454" s="1170"/>
      <c r="G454" s="412"/>
      <c r="K454" s="413"/>
    </row>
    <row r="455" spans="1:11" ht="15">
      <c r="A455" s="412"/>
      <c r="B455" s="412"/>
      <c r="C455" s="412"/>
      <c r="D455" s="1170"/>
      <c r="E455" s="1170"/>
      <c r="F455" s="1170"/>
      <c r="G455" s="412"/>
      <c r="K455" s="413"/>
    </row>
    <row r="456" spans="1:11" ht="15">
      <c r="A456" s="412"/>
      <c r="B456" s="412"/>
      <c r="C456" s="412"/>
      <c r="D456" s="1170"/>
      <c r="E456" s="1170"/>
      <c r="F456" s="1170"/>
      <c r="G456" s="412"/>
      <c r="K456" s="413"/>
    </row>
    <row r="457" spans="1:11" ht="15">
      <c r="A457" s="412"/>
      <c r="B457" s="412"/>
      <c r="C457" s="412"/>
      <c r="D457" s="1170"/>
      <c r="E457" s="1170"/>
      <c r="F457" s="1170"/>
      <c r="G457" s="412"/>
      <c r="K457" s="413"/>
    </row>
    <row r="458" spans="1:11" ht="15">
      <c r="A458" s="412"/>
      <c r="B458" s="412"/>
      <c r="C458" s="412"/>
      <c r="D458" s="1170"/>
      <c r="E458" s="1170"/>
      <c r="F458" s="1170"/>
      <c r="G458" s="412"/>
      <c r="K458" s="413"/>
    </row>
    <row r="459" spans="1:11" ht="15">
      <c r="A459" s="412"/>
      <c r="B459" s="412"/>
      <c r="C459" s="412"/>
      <c r="D459" s="1170"/>
      <c r="E459" s="1170"/>
      <c r="F459" s="1170"/>
      <c r="G459" s="412"/>
      <c r="K459" s="413"/>
    </row>
    <row r="460" spans="1:11" ht="15">
      <c r="A460" s="412"/>
      <c r="B460" s="412"/>
      <c r="C460" s="412"/>
      <c r="D460" s="1170"/>
      <c r="E460" s="1170"/>
      <c r="F460" s="1170"/>
      <c r="G460" s="412"/>
      <c r="K460" s="413"/>
    </row>
    <row r="461" spans="1:11" ht="15">
      <c r="A461" s="412"/>
      <c r="B461" s="412"/>
      <c r="C461" s="412"/>
      <c r="D461" s="1170"/>
      <c r="E461" s="1170"/>
      <c r="F461" s="1170"/>
      <c r="G461" s="412"/>
      <c r="K461" s="413"/>
    </row>
    <row r="462" spans="1:11" ht="15">
      <c r="A462" s="412"/>
      <c r="B462" s="412"/>
      <c r="C462" s="412"/>
      <c r="D462" s="1170"/>
      <c r="E462" s="1170"/>
      <c r="F462" s="1170"/>
      <c r="G462" s="412"/>
      <c r="K462" s="413"/>
    </row>
    <row r="463" spans="1:11" ht="15">
      <c r="A463" s="412"/>
      <c r="B463" s="412"/>
      <c r="C463" s="412"/>
      <c r="D463" s="1170"/>
      <c r="E463" s="1170"/>
      <c r="F463" s="1170"/>
      <c r="G463" s="412"/>
      <c r="K463" s="413"/>
    </row>
    <row r="464" spans="1:11" ht="15">
      <c r="A464" s="412"/>
      <c r="B464" s="412"/>
      <c r="C464" s="412"/>
      <c r="D464" s="1170"/>
      <c r="E464" s="1170"/>
      <c r="F464" s="1170"/>
      <c r="G464" s="412"/>
      <c r="K464" s="413"/>
    </row>
    <row r="465" spans="1:11" ht="15">
      <c r="A465" s="412"/>
      <c r="B465" s="412"/>
      <c r="C465" s="412"/>
      <c r="D465" s="1170"/>
      <c r="E465" s="1170"/>
      <c r="F465" s="1170"/>
      <c r="G465" s="412"/>
      <c r="K465" s="413"/>
    </row>
    <row r="466" spans="1:11" ht="15">
      <c r="A466" s="412"/>
      <c r="B466" s="412"/>
      <c r="C466" s="412"/>
      <c r="D466" s="1170"/>
      <c r="E466" s="1170"/>
      <c r="F466" s="1170"/>
      <c r="G466" s="412"/>
      <c r="K466" s="413"/>
    </row>
    <row r="467" spans="1:11" ht="15">
      <c r="A467" s="412"/>
      <c r="B467" s="412"/>
      <c r="C467" s="412"/>
      <c r="D467" s="1170"/>
      <c r="E467" s="1170"/>
      <c r="F467" s="1170"/>
      <c r="G467" s="412"/>
      <c r="K467" s="413"/>
    </row>
    <row r="468" spans="1:11" ht="15">
      <c r="A468" s="412"/>
      <c r="B468" s="412"/>
      <c r="C468" s="412"/>
      <c r="D468" s="1170"/>
      <c r="E468" s="1170"/>
      <c r="F468" s="1170"/>
      <c r="G468" s="412"/>
      <c r="K468" s="413"/>
    </row>
    <row r="469" spans="1:11" ht="15">
      <c r="A469" s="412"/>
      <c r="B469" s="412"/>
      <c r="C469" s="412"/>
      <c r="D469" s="1170"/>
      <c r="E469" s="1170"/>
      <c r="F469" s="1170"/>
      <c r="G469" s="412"/>
      <c r="K469" s="413"/>
    </row>
    <row r="470" spans="1:11" ht="15">
      <c r="A470" s="412"/>
      <c r="B470" s="412"/>
      <c r="C470" s="412"/>
      <c r="D470" s="1170"/>
      <c r="E470" s="1170"/>
      <c r="F470" s="1170"/>
      <c r="G470" s="412"/>
      <c r="K470" s="413"/>
    </row>
    <row r="471" spans="1:11" ht="15">
      <c r="A471" s="412"/>
      <c r="B471" s="412"/>
      <c r="C471" s="412"/>
      <c r="D471" s="1170"/>
      <c r="E471" s="1170"/>
      <c r="F471" s="1170"/>
      <c r="G471" s="412"/>
      <c r="K471" s="413"/>
    </row>
    <row r="472" spans="1:11" ht="15">
      <c r="A472" s="412"/>
      <c r="B472" s="412"/>
      <c r="C472" s="412"/>
      <c r="D472" s="1170"/>
      <c r="E472" s="1170"/>
      <c r="F472" s="1170"/>
      <c r="G472" s="412"/>
      <c r="K472" s="413"/>
    </row>
    <row r="473" spans="1:11" ht="15">
      <c r="A473" s="412"/>
      <c r="B473" s="412"/>
      <c r="C473" s="412"/>
      <c r="D473" s="1170"/>
      <c r="E473" s="1170"/>
      <c r="F473" s="1170"/>
      <c r="G473" s="412"/>
      <c r="K473" s="413"/>
    </row>
    <row r="474" spans="1:11" ht="15">
      <c r="A474" s="412"/>
      <c r="B474" s="412"/>
      <c r="C474" s="412"/>
      <c r="D474" s="1170"/>
      <c r="E474" s="1170"/>
      <c r="F474" s="1170"/>
      <c r="G474" s="412"/>
      <c r="K474" s="413"/>
    </row>
    <row r="475" spans="1:11" ht="15">
      <c r="A475" s="412"/>
      <c r="B475" s="412"/>
      <c r="C475" s="412"/>
      <c r="D475" s="1170"/>
      <c r="E475" s="1170"/>
      <c r="F475" s="1170"/>
      <c r="G475" s="412"/>
      <c r="K475" s="413"/>
    </row>
    <row r="476" spans="1:11" ht="15">
      <c r="A476" s="412"/>
      <c r="B476" s="412"/>
      <c r="C476" s="412"/>
      <c r="D476" s="1170"/>
      <c r="E476" s="1170"/>
      <c r="F476" s="1170"/>
      <c r="G476" s="412"/>
      <c r="K476" s="413"/>
    </row>
    <row r="477" spans="1:11" ht="15">
      <c r="A477" s="412"/>
      <c r="B477" s="412"/>
      <c r="C477" s="412"/>
      <c r="D477" s="1170"/>
      <c r="E477" s="1170"/>
      <c r="F477" s="1170"/>
      <c r="G477" s="412"/>
      <c r="K477" s="413"/>
    </row>
    <row r="478" spans="1:11" ht="15">
      <c r="A478" s="412"/>
      <c r="B478" s="412"/>
      <c r="C478" s="412"/>
      <c r="D478" s="1170"/>
      <c r="E478" s="1170"/>
      <c r="F478" s="1170"/>
      <c r="G478" s="412"/>
      <c r="K478" s="413"/>
    </row>
    <row r="479" spans="1:11" ht="15">
      <c r="A479" s="412"/>
      <c r="B479" s="412"/>
      <c r="C479" s="412"/>
      <c r="D479" s="1170"/>
      <c r="E479" s="1170"/>
      <c r="F479" s="1170"/>
      <c r="G479" s="412"/>
      <c r="K479" s="413"/>
    </row>
    <row r="480" spans="1:11" ht="15">
      <c r="A480" s="412"/>
      <c r="B480" s="412"/>
      <c r="C480" s="412"/>
      <c r="D480" s="1170"/>
      <c r="E480" s="1170"/>
      <c r="F480" s="1170"/>
      <c r="G480" s="412"/>
      <c r="K480" s="413"/>
    </row>
    <row r="481" spans="1:11" ht="15">
      <c r="A481" s="412"/>
      <c r="B481" s="412"/>
      <c r="C481" s="412"/>
      <c r="D481" s="1170"/>
      <c r="E481" s="1170"/>
      <c r="F481" s="1170"/>
      <c r="G481" s="412"/>
      <c r="K481" s="413"/>
    </row>
    <row r="482" spans="1:11" ht="15">
      <c r="A482" s="412"/>
      <c r="B482" s="412"/>
      <c r="C482" s="412"/>
      <c r="D482" s="1170"/>
      <c r="E482" s="1170"/>
      <c r="F482" s="1170"/>
      <c r="G482" s="412"/>
      <c r="K482" s="413"/>
    </row>
    <row r="483" spans="1:11" ht="15">
      <c r="A483" s="412"/>
      <c r="B483" s="412"/>
      <c r="C483" s="412"/>
      <c r="D483" s="1170"/>
      <c r="E483" s="1170"/>
      <c r="F483" s="1170"/>
      <c r="G483" s="412"/>
      <c r="K483" s="413"/>
    </row>
    <row r="484" spans="1:11" ht="15">
      <c r="A484" s="412"/>
      <c r="B484" s="412"/>
      <c r="C484" s="412"/>
      <c r="D484" s="1170"/>
      <c r="E484" s="1170"/>
      <c r="F484" s="1170"/>
      <c r="G484" s="412"/>
      <c r="K484" s="413"/>
    </row>
    <row r="485" spans="1:11" ht="15">
      <c r="A485" s="412"/>
      <c r="B485" s="412"/>
      <c r="C485" s="412"/>
      <c r="D485" s="1170"/>
      <c r="E485" s="1170"/>
      <c r="F485" s="1170"/>
      <c r="G485" s="412"/>
      <c r="K485" s="413"/>
    </row>
    <row r="486" spans="1:11" ht="15">
      <c r="A486" s="412"/>
      <c r="B486" s="412"/>
      <c r="C486" s="412"/>
      <c r="D486" s="1170"/>
      <c r="E486" s="1170"/>
      <c r="F486" s="1170"/>
      <c r="G486" s="412"/>
      <c r="K486" s="413"/>
    </row>
    <row r="487" spans="1:11" ht="15">
      <c r="A487" s="412"/>
      <c r="B487" s="412"/>
      <c r="C487" s="412"/>
      <c r="D487" s="1170"/>
      <c r="E487" s="1170"/>
      <c r="F487" s="1170"/>
      <c r="G487" s="412"/>
      <c r="K487" s="413"/>
    </row>
    <row r="488" spans="1:11" ht="15">
      <c r="A488" s="412"/>
      <c r="B488" s="412"/>
      <c r="C488" s="412"/>
      <c r="D488" s="1170"/>
      <c r="E488" s="1170"/>
      <c r="F488" s="1170"/>
      <c r="G488" s="412"/>
      <c r="K488" s="413"/>
    </row>
    <row r="489" spans="1:11" ht="15">
      <c r="A489" s="412"/>
      <c r="B489" s="412"/>
      <c r="C489" s="412"/>
      <c r="D489" s="1170"/>
      <c r="E489" s="1170"/>
      <c r="F489" s="1170"/>
      <c r="G489" s="412"/>
      <c r="K489" s="413"/>
    </row>
    <row r="490" spans="1:11" ht="15">
      <c r="A490" s="412"/>
      <c r="B490" s="412"/>
      <c r="C490" s="412"/>
      <c r="D490" s="1170"/>
      <c r="E490" s="1170"/>
      <c r="F490" s="1170"/>
      <c r="G490" s="412"/>
      <c r="K490" s="413"/>
    </row>
    <row r="491" spans="1:11" ht="15">
      <c r="A491" s="412"/>
      <c r="B491" s="412"/>
      <c r="C491" s="412"/>
      <c r="D491" s="1170"/>
      <c r="E491" s="1170"/>
      <c r="F491" s="1170"/>
      <c r="G491" s="412"/>
      <c r="K491" s="413"/>
    </row>
    <row r="492" spans="1:11" ht="15">
      <c r="A492" s="412"/>
      <c r="B492" s="412"/>
      <c r="C492" s="412"/>
      <c r="D492" s="1170"/>
      <c r="E492" s="1170"/>
      <c r="F492" s="1170"/>
      <c r="G492" s="412"/>
      <c r="K492" s="413"/>
    </row>
    <row r="493" spans="1:11" ht="15">
      <c r="A493" s="412"/>
      <c r="B493" s="412"/>
      <c r="C493" s="412"/>
      <c r="D493" s="1170"/>
      <c r="E493" s="1170"/>
      <c r="F493" s="1170"/>
      <c r="G493" s="412"/>
      <c r="K493" s="413"/>
    </row>
    <row r="494" spans="1:11" ht="15">
      <c r="A494" s="412"/>
      <c r="B494" s="412"/>
      <c r="C494" s="412"/>
      <c r="D494" s="1170"/>
      <c r="E494" s="1170"/>
      <c r="F494" s="1170"/>
      <c r="G494" s="412"/>
      <c r="K494" s="413"/>
    </row>
    <row r="495" spans="1:11" ht="15">
      <c r="A495" s="412"/>
      <c r="B495" s="412"/>
      <c r="C495" s="412"/>
      <c r="D495" s="1170"/>
      <c r="E495" s="1170"/>
      <c r="F495" s="1170"/>
      <c r="G495" s="412"/>
      <c r="K495" s="413"/>
    </row>
    <row r="496" spans="1:11" ht="15">
      <c r="A496" s="412"/>
      <c r="B496" s="412"/>
      <c r="C496" s="412"/>
      <c r="D496" s="1170"/>
      <c r="E496" s="1170"/>
      <c r="F496" s="1170"/>
      <c r="G496" s="412"/>
      <c r="K496" s="413"/>
    </row>
    <row r="497" spans="1:11" ht="15">
      <c r="A497" s="412"/>
      <c r="B497" s="412"/>
      <c r="C497" s="412"/>
      <c r="D497" s="1170"/>
      <c r="E497" s="1170"/>
      <c r="F497" s="1170"/>
      <c r="G497" s="412"/>
      <c r="K497" s="413"/>
    </row>
    <row r="498" spans="1:11" ht="15">
      <c r="A498" s="412"/>
      <c r="B498" s="412"/>
      <c r="C498" s="412"/>
      <c r="D498" s="1170"/>
      <c r="E498" s="1170"/>
      <c r="F498" s="1170"/>
      <c r="G498" s="412"/>
      <c r="K498" s="413"/>
    </row>
    <row r="499" spans="1:11" ht="15">
      <c r="A499" s="412"/>
      <c r="B499" s="412"/>
      <c r="C499" s="412"/>
      <c r="D499" s="1170"/>
      <c r="E499" s="1170"/>
      <c r="F499" s="1170"/>
      <c r="G499" s="412"/>
      <c r="K499" s="413"/>
    </row>
    <row r="500" spans="1:11" ht="15">
      <c r="A500" s="412"/>
      <c r="B500" s="412"/>
      <c r="C500" s="412"/>
      <c r="D500" s="1170"/>
      <c r="E500" s="1170"/>
      <c r="F500" s="1170"/>
      <c r="G500" s="412"/>
      <c r="K500" s="413"/>
    </row>
    <row r="501" spans="1:11" ht="15">
      <c r="A501" s="412"/>
      <c r="B501" s="412"/>
      <c r="C501" s="412"/>
      <c r="D501" s="1170"/>
      <c r="E501" s="1170"/>
      <c r="F501" s="1170"/>
      <c r="G501" s="412"/>
      <c r="K501" s="413"/>
    </row>
    <row r="502" spans="1:11" ht="15">
      <c r="A502" s="412"/>
      <c r="B502" s="412"/>
      <c r="C502" s="412"/>
      <c r="D502" s="1170"/>
      <c r="E502" s="1170"/>
      <c r="F502" s="1170"/>
      <c r="G502" s="412"/>
      <c r="K502" s="413"/>
    </row>
    <row r="503" spans="1:11" ht="15">
      <c r="A503" s="412"/>
      <c r="B503" s="412"/>
      <c r="C503" s="412"/>
      <c r="D503" s="1170"/>
      <c r="E503" s="1170"/>
      <c r="F503" s="1170"/>
      <c r="G503" s="412"/>
      <c r="K503" s="413"/>
    </row>
    <row r="504" spans="1:11" ht="15">
      <c r="A504" s="412"/>
      <c r="B504" s="412"/>
      <c r="C504" s="412"/>
      <c r="D504" s="1170"/>
      <c r="E504" s="1170"/>
      <c r="F504" s="1170"/>
      <c r="G504" s="412"/>
      <c r="K504" s="413"/>
    </row>
    <row r="505" spans="1:11" ht="15">
      <c r="A505" s="412"/>
      <c r="B505" s="412"/>
      <c r="C505" s="412"/>
      <c r="D505" s="1170"/>
      <c r="E505" s="1170"/>
      <c r="F505" s="1170"/>
      <c r="G505" s="412"/>
      <c r="K505" s="413"/>
    </row>
    <row r="506" spans="1:11" ht="15">
      <c r="A506" s="412"/>
      <c r="B506" s="412"/>
      <c r="C506" s="412"/>
      <c r="D506" s="1170"/>
      <c r="E506" s="1170"/>
      <c r="F506" s="1170"/>
      <c r="G506" s="412"/>
      <c r="K506" s="413"/>
    </row>
    <row r="507" spans="1:11" ht="15">
      <c r="A507" s="412"/>
      <c r="B507" s="412"/>
      <c r="C507" s="412"/>
      <c r="D507" s="1170"/>
      <c r="E507" s="1170"/>
      <c r="F507" s="1170"/>
      <c r="G507" s="412"/>
      <c r="K507" s="413"/>
    </row>
    <row r="508" spans="1:11" ht="15">
      <c r="A508" s="412"/>
      <c r="B508" s="412"/>
      <c r="C508" s="412"/>
      <c r="D508" s="1170"/>
      <c r="E508" s="1170"/>
      <c r="F508" s="1170"/>
      <c r="G508" s="412"/>
      <c r="K508" s="413"/>
    </row>
    <row r="509" spans="1:11" ht="15">
      <c r="A509" s="412"/>
      <c r="B509" s="412"/>
      <c r="C509" s="412"/>
      <c r="D509" s="1170"/>
      <c r="E509" s="1170"/>
      <c r="F509" s="1170"/>
      <c r="G509" s="412"/>
      <c r="K509" s="413"/>
    </row>
    <row r="510" spans="1:11" ht="15">
      <c r="A510" s="412"/>
      <c r="B510" s="412"/>
      <c r="C510" s="412"/>
      <c r="D510" s="1170"/>
      <c r="E510" s="1170"/>
      <c r="F510" s="1170"/>
      <c r="G510" s="412"/>
      <c r="K510" s="413"/>
    </row>
    <row r="511" spans="1:11" ht="15">
      <c r="A511" s="412"/>
      <c r="B511" s="412"/>
      <c r="C511" s="412"/>
      <c r="D511" s="1170"/>
      <c r="E511" s="1170"/>
      <c r="F511" s="1170"/>
      <c r="G511" s="412"/>
      <c r="K511" s="413"/>
    </row>
    <row r="512" spans="1:11" ht="15">
      <c r="A512" s="412"/>
      <c r="B512" s="412"/>
      <c r="C512" s="412"/>
      <c r="D512" s="1170"/>
      <c r="E512" s="1170"/>
      <c r="F512" s="1170"/>
      <c r="G512" s="412"/>
      <c r="K512" s="413"/>
    </row>
    <row r="513" spans="1:11" ht="15">
      <c r="A513" s="412"/>
      <c r="B513" s="412"/>
      <c r="C513" s="412"/>
      <c r="D513" s="1170"/>
      <c r="E513" s="1170"/>
      <c r="F513" s="1170"/>
      <c r="G513" s="412"/>
      <c r="K513" s="413"/>
    </row>
    <row r="514" spans="1:11" ht="15">
      <c r="A514" s="412"/>
      <c r="B514" s="412"/>
      <c r="C514" s="412"/>
      <c r="D514" s="1170"/>
      <c r="E514" s="1170"/>
      <c r="F514" s="1170"/>
      <c r="G514" s="412"/>
      <c r="K514" s="413"/>
    </row>
    <row r="515" spans="1:11" ht="15">
      <c r="A515" s="412"/>
      <c r="B515" s="412"/>
      <c r="C515" s="412"/>
      <c r="D515" s="1170"/>
      <c r="E515" s="1170"/>
      <c r="F515" s="1170"/>
      <c r="G515" s="412"/>
      <c r="K515" s="413"/>
    </row>
    <row r="516" spans="1:11" ht="15">
      <c r="A516" s="412"/>
      <c r="B516" s="412"/>
      <c r="C516" s="412"/>
      <c r="D516" s="1170"/>
      <c r="E516" s="1170"/>
      <c r="F516" s="1170"/>
      <c r="G516" s="412"/>
      <c r="K516" s="413"/>
    </row>
    <row r="517" ht="15">
      <c r="K517" s="413"/>
    </row>
    <row r="518" ht="15">
      <c r="K518" s="413"/>
    </row>
    <row r="519" ht="15">
      <c r="K519" s="413"/>
    </row>
    <row r="520" ht="15">
      <c r="K520" s="413"/>
    </row>
    <row r="521" ht="15">
      <c r="K521" s="413"/>
    </row>
    <row r="522" ht="15">
      <c r="K522" s="413"/>
    </row>
    <row r="523" ht="15">
      <c r="K523" s="413"/>
    </row>
    <row r="524" ht="15">
      <c r="K524" s="413"/>
    </row>
    <row r="525" ht="15">
      <c r="K525" s="413"/>
    </row>
    <row r="526" ht="15">
      <c r="K526" s="413"/>
    </row>
    <row r="527" ht="15">
      <c r="K527" s="413"/>
    </row>
    <row r="528" ht="15">
      <c r="K528" s="413"/>
    </row>
    <row r="529" ht="15">
      <c r="K529" s="413"/>
    </row>
    <row r="530" ht="15">
      <c r="K530" s="413"/>
    </row>
    <row r="531" ht="15">
      <c r="K531" s="413"/>
    </row>
    <row r="532" ht="15">
      <c r="K532" s="413"/>
    </row>
    <row r="533" ht="15">
      <c r="K533" s="413"/>
    </row>
    <row r="534" ht="15">
      <c r="K534" s="413"/>
    </row>
    <row r="535" ht="15">
      <c r="K535" s="413"/>
    </row>
    <row r="536" ht="15">
      <c r="K536" s="413"/>
    </row>
    <row r="537" ht="15">
      <c r="K537" s="413"/>
    </row>
    <row r="538" ht="15">
      <c r="K538" s="413"/>
    </row>
    <row r="539" ht="15">
      <c r="K539" s="413"/>
    </row>
    <row r="540" ht="15">
      <c r="K540" s="413"/>
    </row>
    <row r="541" ht="15">
      <c r="K541" s="413"/>
    </row>
    <row r="542" ht="15">
      <c r="K542" s="413"/>
    </row>
    <row r="543" ht="15">
      <c r="K543" s="413"/>
    </row>
    <row r="544" ht="15">
      <c r="K544" s="413"/>
    </row>
    <row r="545" ht="15">
      <c r="K545" s="413"/>
    </row>
    <row r="546" ht="15">
      <c r="K546" s="413"/>
    </row>
    <row r="547" ht="15">
      <c r="K547" s="413"/>
    </row>
    <row r="548" ht="15">
      <c r="K548" s="413"/>
    </row>
    <row r="549" ht="15">
      <c r="K549" s="413"/>
    </row>
    <row r="550" ht="15">
      <c r="K550" s="413"/>
    </row>
    <row r="551" ht="15">
      <c r="K551" s="413"/>
    </row>
    <row r="552" ht="15">
      <c r="K552" s="413"/>
    </row>
    <row r="553" ht="15">
      <c r="K553" s="413"/>
    </row>
    <row r="554" ht="15">
      <c r="K554" s="413"/>
    </row>
    <row r="555" ht="15">
      <c r="K555" s="413"/>
    </row>
    <row r="556" ht="15">
      <c r="K556" s="413"/>
    </row>
    <row r="557" ht="15">
      <c r="K557" s="413"/>
    </row>
    <row r="558" ht="15">
      <c r="K558" s="413"/>
    </row>
    <row r="559" ht="15">
      <c r="K559" s="413"/>
    </row>
    <row r="560" ht="15">
      <c r="K560" s="413"/>
    </row>
    <row r="561" ht="15">
      <c r="K561" s="413"/>
    </row>
    <row r="562" ht="15">
      <c r="K562" s="413"/>
    </row>
    <row r="563" ht="15">
      <c r="K563" s="413"/>
    </row>
    <row r="564" ht="15">
      <c r="K564" s="413"/>
    </row>
    <row r="565" ht="15">
      <c r="K565" s="413"/>
    </row>
    <row r="566" ht="15">
      <c r="K566" s="413"/>
    </row>
    <row r="567" ht="15">
      <c r="K567" s="413"/>
    </row>
    <row r="568" ht="15">
      <c r="K568" s="413"/>
    </row>
    <row r="569" ht="15">
      <c r="K569" s="413"/>
    </row>
    <row r="570" ht="15">
      <c r="K570" s="413"/>
    </row>
    <row r="571" ht="15">
      <c r="K571" s="413"/>
    </row>
    <row r="572" ht="15">
      <c r="K572" s="413"/>
    </row>
    <row r="573" ht="15">
      <c r="K573" s="413"/>
    </row>
    <row r="574" ht="15">
      <c r="K574" s="413"/>
    </row>
    <row r="575" ht="15">
      <c r="K575" s="413"/>
    </row>
    <row r="576" ht="15">
      <c r="K576" s="413"/>
    </row>
    <row r="577" ht="15">
      <c r="K577" s="413"/>
    </row>
    <row r="578" ht="15">
      <c r="K578" s="413"/>
    </row>
    <row r="579" ht="15">
      <c r="K579" s="413"/>
    </row>
    <row r="580" ht="15">
      <c r="K580" s="413"/>
    </row>
    <row r="581" ht="15">
      <c r="K581" s="413"/>
    </row>
    <row r="582" ht="15">
      <c r="K582" s="413"/>
    </row>
    <row r="583" ht="15">
      <c r="K583" s="413"/>
    </row>
    <row r="584" ht="15">
      <c r="K584" s="413"/>
    </row>
    <row r="585" ht="15">
      <c r="K585" s="413"/>
    </row>
    <row r="586" ht="15">
      <c r="K586" s="413"/>
    </row>
    <row r="587" ht="15">
      <c r="K587" s="413"/>
    </row>
    <row r="588" ht="15">
      <c r="K588" s="413"/>
    </row>
    <row r="589" ht="15">
      <c r="K589" s="413"/>
    </row>
    <row r="590" ht="15">
      <c r="K590" s="413"/>
    </row>
    <row r="591" ht="15">
      <c r="K591" s="413"/>
    </row>
    <row r="592" ht="15">
      <c r="K592" s="413"/>
    </row>
    <row r="593" ht="15">
      <c r="K593" s="413"/>
    </row>
    <row r="594" ht="15">
      <c r="K594" s="413"/>
    </row>
    <row r="595" ht="15">
      <c r="K595" s="413"/>
    </row>
    <row r="596" ht="15">
      <c r="K596" s="413"/>
    </row>
    <row r="597" ht="15">
      <c r="K597" s="413"/>
    </row>
    <row r="598" ht="15">
      <c r="K598" s="413"/>
    </row>
    <row r="599" ht="15">
      <c r="K599" s="413"/>
    </row>
    <row r="600" ht="15">
      <c r="K600" s="413"/>
    </row>
    <row r="601" ht="15">
      <c r="K601" s="413"/>
    </row>
    <row r="602" ht="15">
      <c r="K602" s="413"/>
    </row>
    <row r="603" ht="15">
      <c r="K603" s="413"/>
    </row>
    <row r="604" ht="15">
      <c r="K604" s="413"/>
    </row>
    <row r="605" ht="15">
      <c r="K605" s="413"/>
    </row>
    <row r="606" ht="15">
      <c r="K606" s="413"/>
    </row>
    <row r="607" ht="15">
      <c r="K607" s="413"/>
    </row>
    <row r="608" ht="15">
      <c r="K608" s="413"/>
    </row>
    <row r="609" ht="15">
      <c r="K609" s="413"/>
    </row>
    <row r="610" ht="15">
      <c r="K610" s="413"/>
    </row>
    <row r="611" ht="15">
      <c r="K611" s="413"/>
    </row>
    <row r="612" ht="15">
      <c r="K612" s="413"/>
    </row>
    <row r="613" ht="15">
      <c r="K613" s="413"/>
    </row>
    <row r="614" ht="15">
      <c r="K614" s="413"/>
    </row>
    <row r="615" ht="15">
      <c r="K615" s="413"/>
    </row>
    <row r="616" ht="15">
      <c r="K616" s="413"/>
    </row>
    <row r="617" ht="15">
      <c r="K617" s="413"/>
    </row>
    <row r="618" ht="15">
      <c r="K618" s="413"/>
    </row>
    <row r="619" ht="15">
      <c r="K619" s="413"/>
    </row>
    <row r="620" ht="15">
      <c r="K620" s="413"/>
    </row>
    <row r="621" ht="15">
      <c r="K621" s="413"/>
    </row>
    <row r="622" ht="15">
      <c r="K622" s="413"/>
    </row>
    <row r="623" ht="15">
      <c r="K623" s="413"/>
    </row>
    <row r="624" ht="15">
      <c r="K624" s="413"/>
    </row>
    <row r="625" ht="15">
      <c r="K625" s="413"/>
    </row>
    <row r="626" ht="15">
      <c r="K626" s="413"/>
    </row>
    <row r="627" ht="15">
      <c r="K627" s="413"/>
    </row>
    <row r="628" ht="15">
      <c r="K628" s="413"/>
    </row>
    <row r="629" ht="15">
      <c r="K629" s="413"/>
    </row>
    <row r="630" ht="15">
      <c r="K630" s="413"/>
    </row>
    <row r="631" ht="15">
      <c r="K631" s="413"/>
    </row>
    <row r="632" ht="15">
      <c r="K632" s="413"/>
    </row>
    <row r="633" ht="15">
      <c r="K633" s="413"/>
    </row>
    <row r="634" ht="15">
      <c r="K634" s="413"/>
    </row>
    <row r="635" ht="15">
      <c r="K635" s="413"/>
    </row>
    <row r="636" ht="15">
      <c r="K636" s="413"/>
    </row>
    <row r="637" ht="15">
      <c r="K637" s="413"/>
    </row>
    <row r="638" ht="15">
      <c r="K638" s="413"/>
    </row>
    <row r="639" ht="15">
      <c r="K639" s="413"/>
    </row>
    <row r="640" ht="15">
      <c r="K640" s="413"/>
    </row>
    <row r="641" ht="15">
      <c r="K641" s="413"/>
    </row>
    <row r="642" ht="15">
      <c r="K642" s="413"/>
    </row>
    <row r="643" ht="15">
      <c r="K643" s="413"/>
    </row>
    <row r="644" ht="15">
      <c r="K644" s="413"/>
    </row>
    <row r="645" ht="15">
      <c r="K645" s="413"/>
    </row>
    <row r="646" ht="15">
      <c r="K646" s="413"/>
    </row>
    <row r="647" ht="15">
      <c r="K647" s="413"/>
    </row>
    <row r="648" ht="15">
      <c r="K648" s="413"/>
    </row>
    <row r="649" ht="15">
      <c r="K649" s="413"/>
    </row>
    <row r="650" ht="15">
      <c r="K650" s="413"/>
    </row>
    <row r="651" ht="15">
      <c r="K651" s="413"/>
    </row>
    <row r="652" ht="15">
      <c r="K652" s="413"/>
    </row>
    <row r="653" ht="15">
      <c r="K653" s="413"/>
    </row>
    <row r="654" ht="15">
      <c r="K654" s="413"/>
    </row>
    <row r="655" ht="15">
      <c r="K655" s="413"/>
    </row>
    <row r="656" ht="15">
      <c r="K656" s="413"/>
    </row>
    <row r="657" ht="15">
      <c r="K657" s="413"/>
    </row>
    <row r="658" ht="15">
      <c r="K658" s="413"/>
    </row>
    <row r="659" ht="15">
      <c r="K659" s="413"/>
    </row>
    <row r="660" ht="15">
      <c r="K660" s="413"/>
    </row>
    <row r="661" ht="15">
      <c r="K661" s="413"/>
    </row>
    <row r="662" ht="15">
      <c r="K662" s="413"/>
    </row>
    <row r="663" ht="15">
      <c r="K663" s="413"/>
    </row>
    <row r="664" ht="15">
      <c r="K664" s="413"/>
    </row>
    <row r="665" ht="15">
      <c r="K665" s="413"/>
    </row>
    <row r="666" ht="15">
      <c r="K666" s="413"/>
    </row>
    <row r="667" ht="15">
      <c r="K667" s="413"/>
    </row>
    <row r="668" ht="15">
      <c r="K668" s="413"/>
    </row>
    <row r="669" ht="15">
      <c r="K669" s="413"/>
    </row>
    <row r="670" ht="15">
      <c r="K670" s="413"/>
    </row>
    <row r="671" ht="15">
      <c r="K671" s="413"/>
    </row>
    <row r="672" ht="15">
      <c r="K672" s="413"/>
    </row>
    <row r="673" ht="15">
      <c r="K673" s="413"/>
    </row>
    <row r="674" ht="15">
      <c r="K674" s="413"/>
    </row>
    <row r="675" ht="15">
      <c r="K675" s="413"/>
    </row>
    <row r="676" ht="15">
      <c r="K676" s="413"/>
    </row>
    <row r="677" ht="15">
      <c r="K677" s="413"/>
    </row>
    <row r="678" ht="15">
      <c r="K678" s="413"/>
    </row>
    <row r="679" ht="15">
      <c r="K679" s="413"/>
    </row>
    <row r="680" ht="15">
      <c r="K680" s="413"/>
    </row>
    <row r="681" ht="15">
      <c r="K681" s="413"/>
    </row>
    <row r="682" ht="15">
      <c r="K682" s="413"/>
    </row>
    <row r="683" ht="15">
      <c r="K683" s="413"/>
    </row>
    <row r="684" ht="15">
      <c r="K684" s="413"/>
    </row>
    <row r="685" ht="15">
      <c r="K685" s="413"/>
    </row>
    <row r="686" ht="15">
      <c r="K686" s="413"/>
    </row>
    <row r="687" ht="15">
      <c r="K687" s="413"/>
    </row>
    <row r="688" ht="15">
      <c r="K688" s="413"/>
    </row>
    <row r="689" ht="15">
      <c r="K689" s="413"/>
    </row>
    <row r="690" ht="15">
      <c r="K690" s="413"/>
    </row>
    <row r="691" ht="15">
      <c r="K691" s="413"/>
    </row>
    <row r="692" ht="15">
      <c r="K692" s="413"/>
    </row>
    <row r="693" ht="15">
      <c r="K693" s="413"/>
    </row>
    <row r="694" ht="15">
      <c r="K694" s="413"/>
    </row>
    <row r="695" ht="15">
      <c r="K695" s="413"/>
    </row>
    <row r="696" ht="15">
      <c r="K696" s="413"/>
    </row>
    <row r="697" ht="15">
      <c r="K697" s="413"/>
    </row>
    <row r="698" ht="15">
      <c r="K698" s="413"/>
    </row>
    <row r="699" ht="15">
      <c r="K699" s="413"/>
    </row>
    <row r="700" ht="15">
      <c r="K700" s="413"/>
    </row>
    <row r="701" ht="15">
      <c r="K701" s="413"/>
    </row>
    <row r="702" ht="15">
      <c r="K702" s="413"/>
    </row>
    <row r="703" ht="15">
      <c r="K703" s="413"/>
    </row>
    <row r="704" ht="15">
      <c r="K704" s="413"/>
    </row>
    <row r="705" ht="15">
      <c r="K705" s="413"/>
    </row>
    <row r="706" ht="15">
      <c r="K706" s="413"/>
    </row>
    <row r="707" ht="15">
      <c r="K707" s="413"/>
    </row>
    <row r="708" ht="15">
      <c r="K708" s="413"/>
    </row>
    <row r="709" ht="15">
      <c r="K709" s="413"/>
    </row>
    <row r="710" ht="15">
      <c r="K710" s="413"/>
    </row>
    <row r="711" ht="15">
      <c r="K711" s="413"/>
    </row>
    <row r="712" ht="15">
      <c r="K712" s="413"/>
    </row>
    <row r="713" ht="15">
      <c r="K713" s="413"/>
    </row>
    <row r="714" ht="15">
      <c r="K714" s="413"/>
    </row>
    <row r="715" ht="15">
      <c r="K715" s="413"/>
    </row>
    <row r="716" ht="15">
      <c r="K716" s="413"/>
    </row>
    <row r="717" ht="15">
      <c r="K717" s="413"/>
    </row>
  </sheetData>
  <sheetProtection/>
  <mergeCells count="31">
    <mergeCell ref="A60:C60"/>
    <mergeCell ref="A34:A37"/>
    <mergeCell ref="B37:C37"/>
    <mergeCell ref="A38:A45"/>
    <mergeCell ref="B45:C45"/>
    <mergeCell ref="B59:C59"/>
    <mergeCell ref="A57:A59"/>
    <mergeCell ref="A46:A56"/>
    <mergeCell ref="B56:C56"/>
    <mergeCell ref="A1:J1"/>
    <mergeCell ref="A2:C2"/>
    <mergeCell ref="H2:K2"/>
    <mergeCell ref="A3:A4"/>
    <mergeCell ref="B3:C3"/>
    <mergeCell ref="H3:J3"/>
    <mergeCell ref="G3:G4"/>
    <mergeCell ref="D3:F3"/>
    <mergeCell ref="K3:K4"/>
    <mergeCell ref="D2:G2"/>
    <mergeCell ref="B11:C11"/>
    <mergeCell ref="B21:C21"/>
    <mergeCell ref="B33:C33"/>
    <mergeCell ref="B8:C8"/>
    <mergeCell ref="B24:C24"/>
    <mergeCell ref="B14:C14"/>
    <mergeCell ref="A5:A8"/>
    <mergeCell ref="A15:A21"/>
    <mergeCell ref="A9:A11"/>
    <mergeCell ref="A25:A33"/>
    <mergeCell ref="A12:A14"/>
    <mergeCell ref="A22:A24"/>
  </mergeCells>
  <printOptions horizontalCentered="1"/>
  <pageMargins left="0.1968503937007874" right="0.1968503937007874" top="0.25" bottom="0.3" header="0.17" footer="0.17"/>
  <pageSetup horizontalDpi="600" verticalDpi="600" orientation="portrait" paperSize="9" scale="52" r:id="rId1"/>
  <headerFooter alignWithMargins="0">
    <oddFooter>&amp;L&amp;"Times New Roman,Obyčejné"&amp;9Rozpočet na rok 2014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K18"/>
  <sheetViews>
    <sheetView view="pageBreakPreview" zoomScaleSheetLayoutView="100" workbookViewId="0" topLeftCell="A1">
      <selection activeCell="D7" sqref="D7"/>
    </sheetView>
  </sheetViews>
  <sheetFormatPr defaultColWidth="9.00390625" defaultRowHeight="12.75"/>
  <cols>
    <col min="1" max="1" width="40.625" style="7" customWidth="1"/>
    <col min="2" max="4" width="13.75390625" style="7" customWidth="1"/>
    <col min="5" max="5" width="12.75390625" style="7" customWidth="1"/>
    <col min="6" max="16384" width="9.125" style="7" customWidth="1"/>
  </cols>
  <sheetData>
    <row r="1" spans="1:5" ht="38.25" customHeight="1">
      <c r="A1" s="1832" t="s">
        <v>620</v>
      </c>
      <c r="B1" s="1885"/>
      <c r="C1" s="1885"/>
      <c r="D1" s="1886"/>
      <c r="E1" s="141" t="s">
        <v>746</v>
      </c>
    </row>
    <row r="2" spans="1:5" ht="45" customHeight="1" thickBot="1">
      <c r="A2" s="32" t="s">
        <v>399</v>
      </c>
      <c r="B2" s="105" t="s">
        <v>346</v>
      </c>
      <c r="C2" s="235" t="s">
        <v>141</v>
      </c>
      <c r="D2" s="235" t="s">
        <v>142</v>
      </c>
      <c r="E2" s="152" t="s">
        <v>95</v>
      </c>
    </row>
    <row r="3" spans="1:5" ht="24.75" customHeight="1" thickTop="1">
      <c r="A3" s="17" t="s">
        <v>69</v>
      </c>
      <c r="B3" s="27">
        <f>'[17] 1009'!$B$3</f>
        <v>300</v>
      </c>
      <c r="C3" s="28">
        <v>5</v>
      </c>
      <c r="D3" s="51">
        <v>0</v>
      </c>
      <c r="E3" s="130">
        <f>SUM(B3:D3)</f>
        <v>305</v>
      </c>
    </row>
    <row r="4" spans="1:5" ht="16.5" customHeight="1">
      <c r="A4" s="16">
        <v>516</v>
      </c>
      <c r="B4" s="132">
        <f>B3</f>
        <v>300</v>
      </c>
      <c r="C4" s="135">
        <f>C3</f>
        <v>5</v>
      </c>
      <c r="D4" s="144">
        <f>D3</f>
        <v>0</v>
      </c>
      <c r="E4" s="133">
        <f>SUM(E3)</f>
        <v>305</v>
      </c>
    </row>
    <row r="5" spans="1:5" ht="16.5" customHeight="1" hidden="1">
      <c r="A5" s="383"/>
      <c r="B5" s="214"/>
      <c r="C5" s="384"/>
      <c r="D5" s="385"/>
      <c r="E5" s="386"/>
    </row>
    <row r="6" spans="1:5" ht="16.5" customHeight="1">
      <c r="A6" s="17" t="s">
        <v>108</v>
      </c>
      <c r="B6" s="214">
        <v>0</v>
      </c>
      <c r="C6" s="384">
        <v>0</v>
      </c>
      <c r="D6" s="47">
        <f>'[48] 1009'!$D$6</f>
        <v>2853.3</v>
      </c>
      <c r="E6" s="386">
        <f>SUM(B6:D6)</f>
        <v>2853.3</v>
      </c>
    </row>
    <row r="7" spans="1:5" ht="16.5" customHeight="1">
      <c r="A7" s="387" t="s">
        <v>400</v>
      </c>
      <c r="B7" s="388"/>
      <c r="C7" s="389"/>
      <c r="D7" s="238"/>
      <c r="E7" s="386">
        <f>SUM(B7:D7)</f>
        <v>0</v>
      </c>
    </row>
    <row r="8" spans="1:5" ht="16.5" customHeight="1">
      <c r="A8" s="390">
        <v>590</v>
      </c>
      <c r="B8" s="391">
        <f>SUM(B6:B7)</f>
        <v>0</v>
      </c>
      <c r="C8" s="392">
        <f>SUM(C6:C7)</f>
        <v>0</v>
      </c>
      <c r="D8" s="393">
        <f>SUM(D6:D7)</f>
        <v>2853.3</v>
      </c>
      <c r="E8" s="394">
        <f>SUM(E6:E7)</f>
        <v>2853.3</v>
      </c>
    </row>
    <row r="9" spans="1:5" ht="16.5" customHeight="1">
      <c r="A9" s="395" t="s">
        <v>321</v>
      </c>
      <c r="B9" s="213"/>
      <c r="C9" s="396"/>
      <c r="D9" s="238">
        <f>'[1] 1009'!$D$9</f>
        <v>0</v>
      </c>
      <c r="E9" s="397">
        <f>SUM(B9:D9)</f>
        <v>0</v>
      </c>
    </row>
    <row r="10" spans="1:5" ht="16.5" customHeight="1" thickBot="1">
      <c r="A10" s="398">
        <v>690</v>
      </c>
      <c r="B10" s="399">
        <f>SUM(B8:B9)</f>
        <v>0</v>
      </c>
      <c r="C10" s="400">
        <f>SUM(C8:C9)</f>
        <v>0</v>
      </c>
      <c r="D10" s="401">
        <f>SUM(D9)</f>
        <v>0</v>
      </c>
      <c r="E10" s="402">
        <f>SUM(E9)</f>
        <v>0</v>
      </c>
    </row>
    <row r="11" spans="1:11" ht="26.25" customHeight="1" thickTop="1">
      <c r="A11" s="378" t="s">
        <v>20</v>
      </c>
      <c r="B11" s="364">
        <f>SUM(B4+B8)</f>
        <v>300</v>
      </c>
      <c r="C11" s="365">
        <f>SUM(C4+C8)</f>
        <v>5</v>
      </c>
      <c r="D11" s="366">
        <f>D4+D8+D10</f>
        <v>2853.3</v>
      </c>
      <c r="E11" s="379">
        <f>E4+E8+E10</f>
        <v>3158.3</v>
      </c>
      <c r="H11" s="7">
        <v>9233.6</v>
      </c>
      <c r="K11" s="7">
        <v>1000</v>
      </c>
    </row>
    <row r="12" spans="1:11" ht="15.75" customHeight="1">
      <c r="A12" s="352"/>
      <c r="B12" s="403"/>
      <c r="C12" s="403"/>
      <c r="D12" s="403"/>
      <c r="E12" s="404"/>
      <c r="K12" s="7">
        <v>57</v>
      </c>
    </row>
    <row r="13" spans="1:11" ht="51.75" thickBot="1">
      <c r="A13" s="32" t="s">
        <v>398</v>
      </c>
      <c r="B13" s="235" t="s">
        <v>143</v>
      </c>
      <c r="C13" s="235" t="s">
        <v>95</v>
      </c>
      <c r="D13" s="1887"/>
      <c r="E13" s="1831"/>
      <c r="H13" s="1674">
        <f>H11-E11</f>
        <v>6075.3</v>
      </c>
      <c r="K13" s="7">
        <v>4869</v>
      </c>
    </row>
    <row r="14" spans="1:11" ht="16.5" customHeight="1" thickTop="1">
      <c r="A14" s="114" t="s">
        <v>69</v>
      </c>
      <c r="B14" s="27">
        <f>'[47]1012'!$B$3</f>
        <v>373</v>
      </c>
      <c r="C14" s="39">
        <f>SUM(B14)</f>
        <v>373</v>
      </c>
      <c r="D14" s="1887"/>
      <c r="E14" s="1831"/>
      <c r="K14" s="7">
        <v>149.1</v>
      </c>
    </row>
    <row r="15" spans="1:5" ht="16.5" customHeight="1" thickBot="1">
      <c r="A15" s="405">
        <v>516</v>
      </c>
      <c r="B15" s="132">
        <f>SUM(B14)</f>
        <v>373</v>
      </c>
      <c r="C15" s="132">
        <f>SUM(C14)</f>
        <v>373</v>
      </c>
      <c r="D15" s="1887"/>
      <c r="E15" s="1831"/>
    </row>
    <row r="16" spans="1:11" ht="26.25" customHeight="1" thickTop="1">
      <c r="A16" s="378" t="s">
        <v>20</v>
      </c>
      <c r="B16" s="364">
        <f>SUM(B15)</f>
        <v>373</v>
      </c>
      <c r="C16" s="364">
        <f>SUM(C15)</f>
        <v>373</v>
      </c>
      <c r="D16" s="1887"/>
      <c r="E16" s="1831"/>
      <c r="K16" s="7">
        <f>SUM(K11:K15)</f>
        <v>6075.1</v>
      </c>
    </row>
    <row r="17" spans="1:4" ht="21.75" customHeight="1">
      <c r="A17" s="14"/>
      <c r="B17" s="15"/>
      <c r="C17" s="15"/>
      <c r="D17" s="142"/>
    </row>
    <row r="18" spans="1:4" ht="13.5" customHeight="1">
      <c r="A18" s="142"/>
      <c r="B18" s="177"/>
      <c r="C18" s="142"/>
      <c r="D18" s="142"/>
    </row>
  </sheetData>
  <sheetProtection/>
  <mergeCells count="2">
    <mergeCell ref="A1:D1"/>
    <mergeCell ref="D13:E16"/>
  </mergeCells>
  <printOptions horizontalCentered="1"/>
  <pageMargins left="0.31496062992125984" right="0.3937007874015748" top="0.7480314960629921" bottom="0.4724409448818898" header="0.5118110236220472" footer="0.1968503937007874"/>
  <pageSetup horizontalDpi="600" verticalDpi="600" orientation="portrait" paperSize="9" r:id="rId1"/>
  <headerFooter alignWithMargins="0">
    <oddFooter>&amp;L&amp;"Times New Roman CE,Obyčejné"&amp;8Rozpočet na rok 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F133"/>
  <sheetViews>
    <sheetView view="pageBreakPreview" zoomScaleSheetLayoutView="100" workbookViewId="0" topLeftCell="A1">
      <selection activeCell="H91" sqref="H91"/>
    </sheetView>
  </sheetViews>
  <sheetFormatPr defaultColWidth="9.00390625" defaultRowHeight="12.75"/>
  <cols>
    <col min="1" max="1" width="107.00390625" style="137" customWidth="1"/>
    <col min="2" max="3" width="14.375" style="137" customWidth="1"/>
    <col min="4" max="4" width="11.625" style="137" customWidth="1"/>
    <col min="5" max="8" width="9.125" style="137" customWidth="1"/>
    <col min="9" max="9" width="12.375" style="137" bestFit="1" customWidth="1"/>
    <col min="10" max="16384" width="9.125" style="137" customWidth="1"/>
  </cols>
  <sheetData>
    <row r="1" spans="1:3" ht="37.5" customHeight="1">
      <c r="A1" s="1769" t="s">
        <v>591</v>
      </c>
      <c r="B1" s="1770"/>
      <c r="C1" s="19" t="s">
        <v>581</v>
      </c>
    </row>
    <row r="2" spans="1:4" s="55" customFormat="1" ht="30.75" customHeight="1">
      <c r="A2" s="1552" t="s">
        <v>109</v>
      </c>
      <c r="B2" s="1553" t="s">
        <v>127</v>
      </c>
      <c r="C2" s="1554" t="s">
        <v>7</v>
      </c>
      <c r="D2" s="138"/>
    </row>
    <row r="3" spans="1:4" s="55" customFormat="1" ht="19.5" customHeight="1">
      <c r="A3" s="1777" t="s">
        <v>224</v>
      </c>
      <c r="B3" s="1778"/>
      <c r="C3" s="1779"/>
      <c r="D3" s="138"/>
    </row>
    <row r="4" spans="1:4" s="55" customFormat="1" ht="0.75" customHeight="1" hidden="1">
      <c r="A4" s="1555" t="s">
        <v>235</v>
      </c>
      <c r="B4" s="194">
        <f>B17</f>
        <v>0</v>
      </c>
      <c r="C4" s="1556"/>
      <c r="D4" s="54"/>
    </row>
    <row r="5" spans="1:4" s="55" customFormat="1" ht="18.75" customHeight="1">
      <c r="A5" s="1555" t="s">
        <v>716</v>
      </c>
      <c r="B5" s="194">
        <f>B29</f>
        <v>69820</v>
      </c>
      <c r="C5" s="1466" t="s">
        <v>717</v>
      </c>
      <c r="D5" s="54"/>
    </row>
    <row r="6" spans="1:4" s="55" customFormat="1" ht="18.75" customHeight="1" hidden="1">
      <c r="A6" s="1555" t="s">
        <v>233</v>
      </c>
      <c r="B6" s="194"/>
      <c r="C6" s="1466" t="s">
        <v>550</v>
      </c>
      <c r="D6" s="54"/>
    </row>
    <row r="7" spans="1:4" s="55" customFormat="1" ht="19.5" customHeight="1">
      <c r="A7" s="1555" t="s">
        <v>760</v>
      </c>
      <c r="B7" s="194">
        <f>B34</f>
        <v>156.1</v>
      </c>
      <c r="C7" s="1466" t="s">
        <v>550</v>
      </c>
      <c r="D7" s="54"/>
    </row>
    <row r="8" spans="1:4" s="55" customFormat="1" ht="18.75" customHeight="1">
      <c r="A8" s="1555" t="s">
        <v>418</v>
      </c>
      <c r="B8" s="194">
        <f>B62</f>
        <v>231956.1</v>
      </c>
      <c r="C8" s="1466" t="s">
        <v>717</v>
      </c>
      <c r="D8" s="54"/>
    </row>
    <row r="9" spans="1:4" s="55" customFormat="1" ht="19.5" customHeight="1">
      <c r="A9" s="1555" t="s">
        <v>419</v>
      </c>
      <c r="B9" s="194">
        <f>B68</f>
        <v>10000</v>
      </c>
      <c r="C9" s="1466" t="s">
        <v>550</v>
      </c>
      <c r="D9" s="54"/>
    </row>
    <row r="10" spans="1:4" s="55" customFormat="1" ht="18.75" customHeight="1">
      <c r="A10" s="1555" t="s">
        <v>720</v>
      </c>
      <c r="B10" s="194">
        <f>B70</f>
        <v>13649</v>
      </c>
      <c r="C10" s="1466" t="s">
        <v>678</v>
      </c>
      <c r="D10" s="54"/>
    </row>
    <row r="11" spans="1:4" s="55" customFormat="1" ht="18.75" customHeight="1" hidden="1">
      <c r="A11" s="1555" t="s">
        <v>104</v>
      </c>
      <c r="B11" s="18"/>
      <c r="C11" s="1472"/>
      <c r="D11" s="54"/>
    </row>
    <row r="12" spans="1:4" s="55" customFormat="1" ht="18.75" customHeight="1">
      <c r="A12" s="1555" t="s">
        <v>417</v>
      </c>
      <c r="B12" s="194">
        <f>B84</f>
        <v>21480</v>
      </c>
      <c r="C12" s="1466" t="s">
        <v>718</v>
      </c>
      <c r="D12" s="54"/>
    </row>
    <row r="13" spans="1:4" s="55" customFormat="1" ht="18.75" customHeight="1" thickBot="1">
      <c r="A13" s="1557" t="s">
        <v>416</v>
      </c>
      <c r="B13" s="1390">
        <f>B92</f>
        <v>26305</v>
      </c>
      <c r="C13" s="1466" t="s">
        <v>719</v>
      </c>
      <c r="D13" s="54"/>
    </row>
    <row r="14" spans="1:4" s="55" customFormat="1" ht="27" customHeight="1" thickBot="1" thickTop="1">
      <c r="A14" s="1558" t="s">
        <v>203</v>
      </c>
      <c r="B14" s="193">
        <f>SUM(B4:B13)</f>
        <v>373366.2</v>
      </c>
      <c r="C14" s="1559"/>
      <c r="D14" s="56"/>
    </row>
    <row r="15" spans="1:4" s="55" customFormat="1" ht="23.25" customHeight="1" thickBot="1" thickTop="1">
      <c r="A15" s="1774" t="s">
        <v>204</v>
      </c>
      <c r="B15" s="1775"/>
      <c r="C15" s="1776"/>
      <c r="D15" s="54"/>
    </row>
    <row r="16" spans="1:4" s="55" customFormat="1" ht="18.75" customHeight="1" hidden="1">
      <c r="A16" s="1560"/>
      <c r="B16" s="190"/>
      <c r="C16" s="1561" t="s">
        <v>248</v>
      </c>
      <c r="D16" s="54"/>
    </row>
    <row r="17" spans="1:4" s="55" customFormat="1" ht="0.75" customHeight="1" thickBot="1" thickTop="1">
      <c r="A17" s="1562" t="s">
        <v>236</v>
      </c>
      <c r="B17" s="191">
        <f>SUM(B16)</f>
        <v>0</v>
      </c>
      <c r="C17" s="1563"/>
      <c r="D17" s="54"/>
    </row>
    <row r="18" spans="1:4" s="55" customFormat="1" ht="18.75" customHeight="1" thickTop="1">
      <c r="A18" s="1468" t="s">
        <v>711</v>
      </c>
      <c r="B18" s="1470">
        <v>40000</v>
      </c>
      <c r="C18" s="1564" t="s">
        <v>550</v>
      </c>
      <c r="D18" s="54"/>
    </row>
    <row r="19" spans="1:4" s="55" customFormat="1" ht="18.75" customHeight="1">
      <c r="A19" s="1469" t="s">
        <v>625</v>
      </c>
      <c r="B19" s="1470">
        <v>8100</v>
      </c>
      <c r="C19" s="1564" t="s">
        <v>550</v>
      </c>
      <c r="D19" s="54"/>
    </row>
    <row r="20" spans="1:4" s="55" customFormat="1" ht="18.75" customHeight="1">
      <c r="A20" s="1469" t="s">
        <v>626</v>
      </c>
      <c r="B20" s="1470">
        <v>4470</v>
      </c>
      <c r="C20" s="1564" t="s">
        <v>550</v>
      </c>
      <c r="D20" s="54"/>
    </row>
    <row r="21" spans="1:4" s="55" customFormat="1" ht="18.75" customHeight="1">
      <c r="A21" s="1468" t="s">
        <v>627</v>
      </c>
      <c r="B21" s="1470">
        <v>10000</v>
      </c>
      <c r="C21" s="1564" t="s">
        <v>550</v>
      </c>
      <c r="D21" s="54"/>
    </row>
    <row r="22" spans="1:4" s="55" customFormat="1" ht="29.25" customHeight="1">
      <c r="A22" s="1468" t="s">
        <v>663</v>
      </c>
      <c r="B22" s="1471">
        <v>50</v>
      </c>
      <c r="C22" s="1472" t="s">
        <v>678</v>
      </c>
      <c r="D22" s="54"/>
    </row>
    <row r="23" spans="1:4" s="55" customFormat="1" ht="18.75" customHeight="1">
      <c r="A23" s="1468" t="s">
        <v>664</v>
      </c>
      <c r="B23" s="1471">
        <v>100</v>
      </c>
      <c r="C23" s="1472" t="s">
        <v>678</v>
      </c>
      <c r="D23" s="54"/>
    </row>
    <row r="24" spans="1:4" s="55" customFormat="1" ht="18.75" customHeight="1">
      <c r="A24" s="1468" t="s">
        <v>665</v>
      </c>
      <c r="B24" s="1471">
        <v>2000</v>
      </c>
      <c r="C24" s="1472" t="s">
        <v>678</v>
      </c>
      <c r="D24" s="54"/>
    </row>
    <row r="25" spans="1:4" s="55" customFormat="1" ht="18.75" customHeight="1">
      <c r="A25" s="1468" t="s">
        <v>667</v>
      </c>
      <c r="B25" s="1471">
        <v>50</v>
      </c>
      <c r="C25" s="1472" t="s">
        <v>678</v>
      </c>
      <c r="D25" s="54"/>
    </row>
    <row r="26" spans="1:4" s="55" customFormat="1" ht="28.5" customHeight="1">
      <c r="A26" s="1468" t="s">
        <v>666</v>
      </c>
      <c r="B26" s="1471">
        <v>600</v>
      </c>
      <c r="C26" s="1472" t="s">
        <v>678</v>
      </c>
      <c r="D26" s="54"/>
    </row>
    <row r="27" spans="1:4" s="55" customFormat="1" ht="18.75" customHeight="1">
      <c r="A27" s="1468" t="s">
        <v>752</v>
      </c>
      <c r="B27" s="1471">
        <v>3750</v>
      </c>
      <c r="C27" s="1472" t="s">
        <v>678</v>
      </c>
      <c r="D27" s="54"/>
    </row>
    <row r="28" spans="1:4" s="55" customFormat="1" ht="30">
      <c r="A28" s="926" t="s">
        <v>668</v>
      </c>
      <c r="B28" s="1474">
        <v>700</v>
      </c>
      <c r="C28" s="1472" t="s">
        <v>678</v>
      </c>
      <c r="D28" s="54"/>
    </row>
    <row r="29" spans="1:4" s="55" customFormat="1" ht="19.5" customHeight="1" thickBot="1">
      <c r="A29" s="1565" t="s">
        <v>420</v>
      </c>
      <c r="B29" s="1473">
        <f>SUM(B18:B28)</f>
        <v>69820</v>
      </c>
      <c r="C29" s="1566"/>
      <c r="D29" s="139"/>
    </row>
    <row r="30" spans="1:4" s="55" customFormat="1" ht="21" customHeight="1" hidden="1" thickBot="1" thickTop="1">
      <c r="A30" s="1567"/>
      <c r="B30" s="192"/>
      <c r="C30" s="1568"/>
      <c r="D30" s="139"/>
    </row>
    <row r="31" spans="1:4" s="55" customFormat="1" ht="18.75" customHeight="1" hidden="1" thickBot="1" thickTop="1">
      <c r="A31" s="1569" t="s">
        <v>119</v>
      </c>
      <c r="B31" s="1095">
        <f>B30</f>
        <v>0</v>
      </c>
      <c r="C31" s="1570"/>
      <c r="D31" s="54"/>
    </row>
    <row r="32" spans="1:4" s="55" customFormat="1" ht="18" customHeight="1" hidden="1" thickTop="1">
      <c r="A32" s="1571"/>
      <c r="B32" s="1096"/>
      <c r="C32" s="1572"/>
      <c r="D32" s="54"/>
    </row>
    <row r="33" spans="1:4" s="55" customFormat="1" ht="19.5" customHeight="1" thickBot="1">
      <c r="A33" s="1573" t="s">
        <v>741</v>
      </c>
      <c r="B33" s="1097">
        <v>156.1</v>
      </c>
      <c r="C33" s="1574" t="s">
        <v>550</v>
      </c>
      <c r="D33" s="54"/>
    </row>
    <row r="34" spans="1:4" s="55" customFormat="1" ht="24" customHeight="1" thickBot="1" thickTop="1">
      <c r="A34" s="1575" t="s">
        <v>119</v>
      </c>
      <c r="B34" s="1098">
        <f>SUM(B32:B33)</f>
        <v>156.1</v>
      </c>
      <c r="C34" s="1576"/>
      <c r="D34" s="54"/>
    </row>
    <row r="35" spans="1:4" s="55" customFormat="1" ht="18.75" customHeight="1" thickTop="1">
      <c r="A35" s="1468" t="s">
        <v>628</v>
      </c>
      <c r="B35" s="1474">
        <v>35000</v>
      </c>
      <c r="C35" s="1564" t="s">
        <v>550</v>
      </c>
      <c r="D35" s="54"/>
    </row>
    <row r="36" spans="1:4" s="55" customFormat="1" ht="23.25" customHeight="1">
      <c r="A36" s="1468" t="s">
        <v>629</v>
      </c>
      <c r="B36" s="1474">
        <v>2500</v>
      </c>
      <c r="C36" s="1564" t="s">
        <v>550</v>
      </c>
      <c r="D36" s="54"/>
    </row>
    <row r="37" spans="1:4" s="55" customFormat="1" ht="30" customHeight="1">
      <c r="A37" s="1468" t="s">
        <v>630</v>
      </c>
      <c r="B37" s="1474">
        <v>3630</v>
      </c>
      <c r="C37" s="1564" t="s">
        <v>550</v>
      </c>
      <c r="D37" s="54"/>
    </row>
    <row r="38" spans="1:4" s="55" customFormat="1" ht="21" customHeight="1">
      <c r="A38" s="1468" t="s">
        <v>631</v>
      </c>
      <c r="B38" s="1474">
        <v>7000</v>
      </c>
      <c r="C38" s="1564" t="s">
        <v>550</v>
      </c>
      <c r="D38" s="54"/>
    </row>
    <row r="39" spans="1:4" s="55" customFormat="1" ht="31.5" customHeight="1">
      <c r="A39" s="1468" t="s">
        <v>632</v>
      </c>
      <c r="B39" s="1474">
        <v>400</v>
      </c>
      <c r="C39" s="1564" t="s">
        <v>550</v>
      </c>
      <c r="D39" s="54"/>
    </row>
    <row r="40" spans="1:4" s="55" customFormat="1" ht="24" customHeight="1">
      <c r="A40" s="1468" t="s">
        <v>633</v>
      </c>
      <c r="B40" s="1474">
        <v>3630</v>
      </c>
      <c r="C40" s="1564" t="s">
        <v>550</v>
      </c>
      <c r="D40" s="54"/>
    </row>
    <row r="41" spans="1:4" s="55" customFormat="1" ht="33.75" customHeight="1">
      <c r="A41" s="1468" t="s">
        <v>634</v>
      </c>
      <c r="B41" s="1474">
        <v>12700</v>
      </c>
      <c r="C41" s="1564" t="s">
        <v>550</v>
      </c>
      <c r="D41" s="54"/>
    </row>
    <row r="42" spans="1:4" s="55" customFormat="1" ht="29.25" customHeight="1">
      <c r="A42" s="1468" t="s">
        <v>756</v>
      </c>
      <c r="B42" s="1474">
        <v>4000</v>
      </c>
      <c r="C42" s="1564" t="s">
        <v>550</v>
      </c>
      <c r="D42" s="54"/>
    </row>
    <row r="43" spans="1:4" s="55" customFormat="1" ht="24.75" customHeight="1">
      <c r="A43" s="1468" t="s">
        <v>635</v>
      </c>
      <c r="B43" s="1474">
        <v>4100</v>
      </c>
      <c r="C43" s="1564" t="s">
        <v>550</v>
      </c>
      <c r="D43" s="54"/>
    </row>
    <row r="44" spans="1:4" s="55" customFormat="1" ht="24.75" customHeight="1">
      <c r="A44" s="1468" t="s">
        <v>636</v>
      </c>
      <c r="B44" s="1474">
        <v>10000</v>
      </c>
      <c r="C44" s="1564" t="s">
        <v>550</v>
      </c>
      <c r="D44" s="54"/>
    </row>
    <row r="45" spans="1:4" s="55" customFormat="1" ht="24.75" customHeight="1">
      <c r="A45" s="1468" t="s">
        <v>637</v>
      </c>
      <c r="B45" s="1475">
        <v>2500</v>
      </c>
      <c r="C45" s="1564" t="s">
        <v>550</v>
      </c>
      <c r="D45" s="54"/>
    </row>
    <row r="46" spans="1:6" s="55" customFormat="1" ht="18.75" customHeight="1">
      <c r="A46" s="1468" t="s">
        <v>638</v>
      </c>
      <c r="B46" s="1474">
        <v>25000</v>
      </c>
      <c r="C46" s="1564" t="s">
        <v>550</v>
      </c>
      <c r="D46" s="54"/>
      <c r="F46" s="55" t="s">
        <v>561</v>
      </c>
    </row>
    <row r="47" spans="1:4" s="810" customFormat="1" ht="18.75" customHeight="1">
      <c r="A47" s="1468" t="s">
        <v>639</v>
      </c>
      <c r="B47" s="1474">
        <v>3700</v>
      </c>
      <c r="C47" s="1564" t="s">
        <v>550</v>
      </c>
      <c r="D47" s="809"/>
    </row>
    <row r="48" spans="1:4" s="55" customFormat="1" ht="18.75" customHeight="1">
      <c r="A48" s="1468" t="s">
        <v>713</v>
      </c>
      <c r="B48" s="1474">
        <v>22000</v>
      </c>
      <c r="C48" s="1564" t="s">
        <v>550</v>
      </c>
      <c r="D48" s="54"/>
    </row>
    <row r="49" spans="1:4" s="55" customFormat="1" ht="18.75" customHeight="1">
      <c r="A49" s="1468" t="s">
        <v>761</v>
      </c>
      <c r="B49" s="1476">
        <v>14000</v>
      </c>
      <c r="C49" s="1564" t="s">
        <v>550</v>
      </c>
      <c r="D49" s="54"/>
    </row>
    <row r="50" spans="1:4" s="55" customFormat="1" ht="18.75" customHeight="1">
      <c r="A50" s="1468" t="s">
        <v>641</v>
      </c>
      <c r="B50" s="1476">
        <v>2842</v>
      </c>
      <c r="C50" s="1564" t="s">
        <v>550</v>
      </c>
      <c r="D50" s="54"/>
    </row>
    <row r="51" spans="1:4" s="55" customFormat="1" ht="18.75" customHeight="1">
      <c r="A51" s="1468" t="s">
        <v>642</v>
      </c>
      <c r="B51" s="1476">
        <v>5559</v>
      </c>
      <c r="C51" s="1564" t="s">
        <v>550</v>
      </c>
      <c r="D51" s="54"/>
    </row>
    <row r="52" spans="1:4" s="55" customFormat="1" ht="18.75" customHeight="1">
      <c r="A52" s="1468" t="s">
        <v>643</v>
      </c>
      <c r="B52" s="1476">
        <v>5685</v>
      </c>
      <c r="C52" s="1564" t="s">
        <v>550</v>
      </c>
      <c r="D52" s="54"/>
    </row>
    <row r="53" spans="1:4" s="55" customFormat="1" ht="18.75" customHeight="1">
      <c r="A53" s="1468" t="s">
        <v>644</v>
      </c>
      <c r="B53" s="1476">
        <v>3300.1</v>
      </c>
      <c r="C53" s="1564" t="s">
        <v>550</v>
      </c>
      <c r="D53" s="54"/>
    </row>
    <row r="54" spans="1:4" s="55" customFormat="1" ht="18.75" customHeight="1">
      <c r="A54" s="1468" t="s">
        <v>645</v>
      </c>
      <c r="B54" s="1476">
        <v>3375</v>
      </c>
      <c r="C54" s="1564" t="s">
        <v>550</v>
      </c>
      <c r="D54" s="54"/>
    </row>
    <row r="55" spans="1:4" s="55" customFormat="1" ht="21" customHeight="1">
      <c r="A55" s="1468" t="s">
        <v>646</v>
      </c>
      <c r="B55" s="1476">
        <v>25000</v>
      </c>
      <c r="C55" s="1564" t="s">
        <v>550</v>
      </c>
      <c r="D55" s="54"/>
    </row>
    <row r="56" spans="1:4" s="55" customFormat="1" ht="1.5" customHeight="1">
      <c r="A56" s="1647"/>
      <c r="B56" s="408"/>
      <c r="C56" s="1648"/>
      <c r="D56" s="54"/>
    </row>
    <row r="57" spans="1:4" s="55" customFormat="1" ht="0.75" customHeight="1">
      <c r="A57" s="1649"/>
      <c r="B57" s="1650"/>
      <c r="C57" s="1646"/>
      <c r="D57" s="54"/>
    </row>
    <row r="58" spans="1:4" s="55" customFormat="1" ht="21" customHeight="1">
      <c r="A58" s="1468" t="s">
        <v>647</v>
      </c>
      <c r="B58" s="1476">
        <v>30615</v>
      </c>
      <c r="C58" s="1564" t="s">
        <v>550</v>
      </c>
      <c r="D58" s="54"/>
    </row>
    <row r="59" spans="1:4" s="55" customFormat="1" ht="18.75" customHeight="1">
      <c r="A59" s="1468" t="s">
        <v>648</v>
      </c>
      <c r="B59" s="1474">
        <v>920</v>
      </c>
      <c r="C59" s="1564" t="s">
        <v>550</v>
      </c>
      <c r="D59" s="54"/>
    </row>
    <row r="60" spans="1:4" s="55" customFormat="1" ht="18.75" customHeight="1">
      <c r="A60" s="1477" t="s">
        <v>710</v>
      </c>
      <c r="B60" s="271">
        <v>4000</v>
      </c>
      <c r="C60" s="1677" t="s">
        <v>678</v>
      </c>
      <c r="D60" s="54"/>
    </row>
    <row r="61" spans="1:4" s="55" customFormat="1" ht="18.75" customHeight="1" thickBot="1">
      <c r="A61" s="1481" t="s">
        <v>762</v>
      </c>
      <c r="B61" s="1679">
        <v>500</v>
      </c>
      <c r="C61" s="1577" t="s">
        <v>550</v>
      </c>
      <c r="D61" s="54"/>
    </row>
    <row r="62" spans="1:4" s="55" customFormat="1" ht="22.5" customHeight="1" thickBot="1" thickTop="1">
      <c r="A62" s="1578" t="s">
        <v>306</v>
      </c>
      <c r="B62" s="1678">
        <f>SUM(B35:B61)</f>
        <v>231956.1</v>
      </c>
      <c r="C62" s="1579" t="s">
        <v>550</v>
      </c>
      <c r="D62" s="54"/>
    </row>
    <row r="63" spans="1:4" s="55" customFormat="1" ht="30.75" customHeight="1" thickTop="1">
      <c r="A63" s="1468" t="s">
        <v>649</v>
      </c>
      <c r="B63" s="1479">
        <v>4000</v>
      </c>
      <c r="C63" s="1564" t="s">
        <v>550</v>
      </c>
      <c r="D63" s="54"/>
    </row>
    <row r="64" spans="1:4" s="55" customFormat="1" ht="30" customHeight="1">
      <c r="A64" s="1468" t="s">
        <v>754</v>
      </c>
      <c r="B64" s="872">
        <v>1500</v>
      </c>
      <c r="C64" s="1564" t="s">
        <v>550</v>
      </c>
      <c r="D64" s="54"/>
    </row>
    <row r="65" spans="1:4" s="55" customFormat="1" ht="27.75" customHeight="1">
      <c r="A65" s="1468" t="s">
        <v>753</v>
      </c>
      <c r="B65" s="1480">
        <v>2000</v>
      </c>
      <c r="C65" s="1564" t="s">
        <v>550</v>
      </c>
      <c r="D65" s="54"/>
    </row>
    <row r="66" spans="1:4" s="55" customFormat="1" ht="27.75" customHeight="1">
      <c r="A66" s="1481" t="s">
        <v>757</v>
      </c>
      <c r="B66" s="872">
        <v>2000</v>
      </c>
      <c r="C66" s="1564" t="s">
        <v>550</v>
      </c>
      <c r="D66" s="54"/>
    </row>
    <row r="67" spans="1:4" s="55" customFormat="1" ht="27.75" customHeight="1" thickBot="1">
      <c r="A67" s="1481" t="s">
        <v>762</v>
      </c>
      <c r="B67" s="872">
        <v>500</v>
      </c>
      <c r="C67" s="1564" t="s">
        <v>550</v>
      </c>
      <c r="D67" s="54"/>
    </row>
    <row r="68" spans="1:4" s="55" customFormat="1" ht="22.5" customHeight="1" thickBot="1" thickTop="1">
      <c r="A68" s="1580" t="s">
        <v>234</v>
      </c>
      <c r="B68" s="1478">
        <f>SUM(B63:B67)</f>
        <v>10000</v>
      </c>
      <c r="C68" s="1581"/>
      <c r="D68" s="54"/>
    </row>
    <row r="69" spans="1:4" s="55" customFormat="1" ht="22.5" customHeight="1" thickBot="1" thickTop="1">
      <c r="A69" s="1468" t="s">
        <v>712</v>
      </c>
      <c r="B69" s="1467">
        <v>13649</v>
      </c>
      <c r="C69" s="1582" t="s">
        <v>678</v>
      </c>
      <c r="D69" s="54"/>
    </row>
    <row r="70" spans="1:4" s="55" customFormat="1" ht="22.5" customHeight="1" thickBot="1" thickTop="1">
      <c r="A70" s="1583" t="s">
        <v>104</v>
      </c>
      <c r="B70" s="1095">
        <f>SUM(B69:B69)</f>
        <v>13649</v>
      </c>
      <c r="C70" s="1584"/>
      <c r="D70" s="54"/>
    </row>
    <row r="71" spans="1:4" s="55" customFormat="1" ht="22.5" customHeight="1" hidden="1" thickBot="1">
      <c r="A71" s="1585"/>
      <c r="B71" s="1103"/>
      <c r="C71" s="1586"/>
      <c r="D71" s="54"/>
    </row>
    <row r="72" spans="1:4" s="55" customFormat="1" ht="18.75" customHeight="1" thickTop="1">
      <c r="A72" s="1468" t="s">
        <v>650</v>
      </c>
      <c r="B72" s="872">
        <v>60</v>
      </c>
      <c r="C72" s="1587" t="s">
        <v>550</v>
      </c>
      <c r="D72" s="54"/>
    </row>
    <row r="73" spans="1:4" s="55" customFormat="1" ht="18.75" customHeight="1">
      <c r="A73" s="1481" t="s">
        <v>651</v>
      </c>
      <c r="B73" s="1480">
        <v>100</v>
      </c>
      <c r="C73" s="1587" t="s">
        <v>550</v>
      </c>
      <c r="D73" s="54"/>
    </row>
    <row r="74" spans="1:4" s="55" customFormat="1" ht="18.75" customHeight="1">
      <c r="A74" s="1481" t="s">
        <v>755</v>
      </c>
      <c r="B74" s="872">
        <v>1500</v>
      </c>
      <c r="C74" s="1587" t="s">
        <v>550</v>
      </c>
      <c r="D74" s="54"/>
    </row>
    <row r="75" spans="1:4" s="55" customFormat="1" ht="18.75" customHeight="1">
      <c r="A75" s="1481" t="s">
        <v>652</v>
      </c>
      <c r="B75" s="872">
        <v>4560</v>
      </c>
      <c r="C75" s="1587" t="s">
        <v>550</v>
      </c>
      <c r="D75" s="54"/>
    </row>
    <row r="76" spans="1:4" s="55" customFormat="1" ht="18.75" customHeight="1">
      <c r="A76" s="1481" t="s">
        <v>653</v>
      </c>
      <c r="B76" s="872">
        <v>4560</v>
      </c>
      <c r="C76" s="1587" t="s">
        <v>550</v>
      </c>
      <c r="D76" s="54"/>
    </row>
    <row r="77" spans="1:4" s="55" customFormat="1" ht="18.75" customHeight="1">
      <c r="A77" s="1468" t="s">
        <v>654</v>
      </c>
      <c r="B77" s="872">
        <v>2000</v>
      </c>
      <c r="C77" s="1587" t="s">
        <v>550</v>
      </c>
      <c r="D77" s="54"/>
    </row>
    <row r="78" spans="1:4" s="55" customFormat="1" ht="18.75" customHeight="1">
      <c r="A78" s="1468" t="s">
        <v>655</v>
      </c>
      <c r="B78" s="872">
        <v>1300</v>
      </c>
      <c r="C78" s="1587" t="s">
        <v>550</v>
      </c>
      <c r="D78" s="54"/>
    </row>
    <row r="79" spans="1:4" s="55" customFormat="1" ht="18.75" customHeight="1">
      <c r="A79" s="1468" t="s">
        <v>763</v>
      </c>
      <c r="B79" s="872">
        <v>500</v>
      </c>
      <c r="C79" s="1587" t="s">
        <v>550</v>
      </c>
      <c r="D79" s="54"/>
    </row>
    <row r="80" spans="1:6" s="55" customFormat="1" ht="18.75" customHeight="1">
      <c r="A80" s="1468" t="s">
        <v>656</v>
      </c>
      <c r="B80" s="872">
        <v>1400</v>
      </c>
      <c r="C80" s="1587" t="s">
        <v>550</v>
      </c>
      <c r="D80" s="54"/>
      <c r="F80" s="55">
        <v>134595</v>
      </c>
    </row>
    <row r="81" spans="1:6" s="55" customFormat="1" ht="18.75" customHeight="1">
      <c r="A81" s="1468" t="s">
        <v>657</v>
      </c>
      <c r="B81" s="872">
        <v>2000</v>
      </c>
      <c r="C81" s="1587" t="s">
        <v>550</v>
      </c>
      <c r="D81" s="54"/>
      <c r="F81" s="55">
        <v>5500</v>
      </c>
    </row>
    <row r="82" spans="1:4" s="55" customFormat="1" ht="35.25" customHeight="1">
      <c r="A82" s="1680" t="s">
        <v>758</v>
      </c>
      <c r="B82" s="1483">
        <v>3000</v>
      </c>
      <c r="C82" s="1588" t="s">
        <v>415</v>
      </c>
      <c r="D82" s="54"/>
    </row>
    <row r="83" spans="1:4" s="55" customFormat="1" ht="18.75" customHeight="1" thickBot="1">
      <c r="A83" s="1482" t="s">
        <v>764</v>
      </c>
      <c r="B83" s="1683">
        <v>500</v>
      </c>
      <c r="C83" s="1684" t="s">
        <v>550</v>
      </c>
      <c r="D83" s="54"/>
    </row>
    <row r="84" spans="1:4" s="55" customFormat="1" ht="26.25" customHeight="1" thickBot="1" thickTop="1">
      <c r="A84" s="1589" t="s">
        <v>759</v>
      </c>
      <c r="B84" s="1681">
        <f>SUM(B72:B83)</f>
        <v>21480</v>
      </c>
      <c r="C84" s="1682"/>
      <c r="D84" s="54"/>
    </row>
    <row r="85" spans="1:6" s="55" customFormat="1" ht="37.5" customHeight="1" thickTop="1">
      <c r="A85" s="1590" t="s">
        <v>109</v>
      </c>
      <c r="B85" s="1100" t="s">
        <v>127</v>
      </c>
      <c r="C85" s="1591" t="s">
        <v>7</v>
      </c>
      <c r="D85" s="54"/>
      <c r="F85" s="55">
        <f>SUM(F80:F84)</f>
        <v>140095</v>
      </c>
    </row>
    <row r="86" spans="1:6" s="55" customFormat="1" ht="18.75" customHeight="1">
      <c r="A86" s="1592" t="s">
        <v>658</v>
      </c>
      <c r="B86" s="1380">
        <v>100</v>
      </c>
      <c r="C86" s="1465" t="s">
        <v>292</v>
      </c>
      <c r="D86" s="54"/>
      <c r="F86" s="55">
        <v>134595</v>
      </c>
    </row>
    <row r="87" spans="1:6" s="55" customFormat="1" ht="18.75" customHeight="1">
      <c r="A87" s="1593" t="s">
        <v>659</v>
      </c>
      <c r="B87" s="1381">
        <v>920</v>
      </c>
      <c r="C87" s="1465" t="s">
        <v>292</v>
      </c>
      <c r="D87" s="54"/>
      <c r="F87" s="55">
        <f>F85-F86</f>
        <v>5500</v>
      </c>
    </row>
    <row r="88" spans="1:4" s="55" customFormat="1" ht="18.75" customHeight="1">
      <c r="A88" s="926" t="s">
        <v>660</v>
      </c>
      <c r="B88" s="829">
        <v>1000</v>
      </c>
      <c r="C88" s="1465" t="s">
        <v>292</v>
      </c>
      <c r="D88" s="54"/>
    </row>
    <row r="89" spans="1:4" s="55" customFormat="1" ht="18.75" customHeight="1">
      <c r="A89" s="1594" t="s">
        <v>661</v>
      </c>
      <c r="B89" s="1099">
        <v>1000</v>
      </c>
      <c r="C89" s="1465" t="s">
        <v>292</v>
      </c>
      <c r="D89" s="54"/>
    </row>
    <row r="90" spans="1:4" s="55" customFormat="1" ht="18.75" customHeight="1">
      <c r="A90" s="1594" t="s">
        <v>662</v>
      </c>
      <c r="B90" s="1099">
        <v>3900</v>
      </c>
      <c r="C90" s="1465" t="s">
        <v>292</v>
      </c>
      <c r="D90" s="54"/>
    </row>
    <row r="91" spans="1:4" s="55" customFormat="1" ht="18.75" customHeight="1">
      <c r="A91" s="1379" t="s">
        <v>708</v>
      </c>
      <c r="B91" s="829">
        <v>19385</v>
      </c>
      <c r="C91" s="1382" t="s">
        <v>444</v>
      </c>
      <c r="D91" s="54"/>
    </row>
    <row r="92" spans="1:4" s="55" customFormat="1" ht="22.5" customHeight="1" thickBot="1">
      <c r="A92" s="1575" t="s">
        <v>105</v>
      </c>
      <c r="B92" s="1101">
        <f>SUM(B86:B91)</f>
        <v>26305</v>
      </c>
      <c r="C92" s="1595"/>
      <c r="D92" s="54"/>
    </row>
    <row r="93" spans="1:4" s="55" customFormat="1" ht="33" customHeight="1" thickTop="1">
      <c r="A93" s="1596" t="s">
        <v>241</v>
      </c>
      <c r="B93" s="1398">
        <f>B29+B62+B68+B70+B84+B92+B34</f>
        <v>373366.19999999995</v>
      </c>
      <c r="C93" s="1582"/>
      <c r="D93" s="54"/>
    </row>
    <row r="94" s="55" customFormat="1" ht="16.5" customHeight="1">
      <c r="D94" s="54"/>
    </row>
    <row r="95" spans="1:4" ht="42" customHeight="1" thickBot="1">
      <c r="A95" s="1771" t="s">
        <v>714</v>
      </c>
      <c r="B95" s="1772"/>
      <c r="C95" s="1773"/>
      <c r="D95" s="3"/>
    </row>
    <row r="96" spans="1:4" ht="28.5">
      <c r="A96" s="1087" t="s">
        <v>558</v>
      </c>
      <c r="B96" s="1087" t="s">
        <v>557</v>
      </c>
      <c r="C96" s="1545" t="s">
        <v>559</v>
      </c>
      <c r="D96" s="140"/>
    </row>
    <row r="97" spans="1:4" ht="31.5" customHeight="1">
      <c r="A97" s="1468" t="s">
        <v>624</v>
      </c>
      <c r="B97" s="1466" t="s">
        <v>550</v>
      </c>
      <c r="C97" s="192">
        <v>40000</v>
      </c>
      <c r="D97" s="140"/>
    </row>
    <row r="98" spans="1:4" ht="31.5" customHeight="1">
      <c r="A98" s="1468" t="s">
        <v>640</v>
      </c>
      <c r="B98" s="1465" t="s">
        <v>550</v>
      </c>
      <c r="C98" s="829">
        <v>22000</v>
      </c>
      <c r="D98" s="140"/>
    </row>
    <row r="99" spans="1:4" ht="31.5" customHeight="1">
      <c r="A99" s="1468" t="s">
        <v>709</v>
      </c>
      <c r="B99" s="1466" t="s">
        <v>678</v>
      </c>
      <c r="C99" s="192">
        <v>13649</v>
      </c>
      <c r="D99" s="140"/>
    </row>
    <row r="100" spans="1:4" ht="31.5" customHeight="1">
      <c r="A100" s="1468" t="s">
        <v>752</v>
      </c>
      <c r="B100" s="1465" t="s">
        <v>678</v>
      </c>
      <c r="C100" s="829">
        <v>3750</v>
      </c>
      <c r="D100" s="140"/>
    </row>
    <row r="101" spans="1:4" ht="25.5" customHeight="1" thickBot="1">
      <c r="A101" s="1780" t="s">
        <v>555</v>
      </c>
      <c r="B101" s="1781"/>
      <c r="C101" s="1546">
        <f>SUM(C97:C100)</f>
        <v>79399</v>
      </c>
      <c r="D101" s="140"/>
    </row>
    <row r="102" spans="1:4" ht="29.25" customHeight="1">
      <c r="A102" s="1766" t="s">
        <v>556</v>
      </c>
      <c r="B102" s="1767"/>
      <c r="C102" s="1768"/>
      <c r="D102" s="140"/>
    </row>
    <row r="103" spans="3:4" ht="12.75">
      <c r="C103" s="140"/>
      <c r="D103" s="140"/>
    </row>
    <row r="104" spans="3:4" ht="12.75">
      <c r="C104" s="140"/>
      <c r="D104" s="140"/>
    </row>
    <row r="105" spans="3:4" ht="12.75">
      <c r="C105" s="140"/>
      <c r="D105" s="140"/>
    </row>
    <row r="106" spans="3:4" ht="12.75">
      <c r="C106" s="140"/>
      <c r="D106" s="140"/>
    </row>
    <row r="107" spans="3:4" ht="12.75">
      <c r="C107" s="140"/>
      <c r="D107" s="140"/>
    </row>
    <row r="108" spans="3:4" ht="12.75">
      <c r="C108" s="140"/>
      <c r="D108" s="140"/>
    </row>
    <row r="109" spans="3:4" ht="12.75">
      <c r="C109" s="140"/>
      <c r="D109" s="140"/>
    </row>
    <row r="110" spans="3:4" ht="12.75">
      <c r="C110" s="140"/>
      <c r="D110" s="140"/>
    </row>
    <row r="111" spans="3:4" ht="12.75">
      <c r="C111" s="140"/>
      <c r="D111" s="140"/>
    </row>
    <row r="112" spans="3:4" ht="12.75">
      <c r="C112" s="140"/>
      <c r="D112" s="140"/>
    </row>
    <row r="113" spans="3:4" ht="12.75">
      <c r="C113" s="140"/>
      <c r="D113" s="140"/>
    </row>
    <row r="114" spans="3:4" ht="12.75">
      <c r="C114" s="140"/>
      <c r="D114" s="140"/>
    </row>
    <row r="115" spans="3:4" ht="12.75">
      <c r="C115" s="140"/>
      <c r="D115" s="140"/>
    </row>
    <row r="116" spans="3:4" ht="12.75">
      <c r="C116" s="140"/>
      <c r="D116" s="140"/>
    </row>
    <row r="117" spans="3:4" ht="12.75">
      <c r="C117" s="140"/>
      <c r="D117" s="140"/>
    </row>
    <row r="118" spans="3:4" ht="12.75">
      <c r="C118" s="140"/>
      <c r="D118" s="140"/>
    </row>
    <row r="119" spans="3:4" ht="12.75">
      <c r="C119" s="140"/>
      <c r="D119" s="140"/>
    </row>
    <row r="120" spans="3:4" ht="12.75">
      <c r="C120" s="140"/>
      <c r="D120" s="140"/>
    </row>
    <row r="121" spans="3:4" ht="12.75">
      <c r="C121" s="140"/>
      <c r="D121" s="140"/>
    </row>
    <row r="122" spans="3:4" ht="12.75">
      <c r="C122" s="140"/>
      <c r="D122" s="140"/>
    </row>
    <row r="123" spans="3:4" ht="12.75">
      <c r="C123" s="140"/>
      <c r="D123" s="140"/>
    </row>
    <row r="124" spans="3:4" ht="12.75">
      <c r="C124" s="140"/>
      <c r="D124" s="140"/>
    </row>
    <row r="125" spans="3:4" ht="12.75">
      <c r="C125" s="140"/>
      <c r="D125" s="140"/>
    </row>
    <row r="126" spans="3:4" ht="12.75">
      <c r="C126" s="140"/>
      <c r="D126" s="140"/>
    </row>
    <row r="127" spans="3:4" ht="12.75">
      <c r="C127" s="140"/>
      <c r="D127" s="140"/>
    </row>
    <row r="128" spans="3:4" ht="12.75">
      <c r="C128" s="140"/>
      <c r="D128" s="140"/>
    </row>
    <row r="129" spans="3:4" ht="12.75">
      <c r="C129" s="140"/>
      <c r="D129" s="140"/>
    </row>
    <row r="130" spans="3:4" ht="12.75">
      <c r="C130" s="140"/>
      <c r="D130" s="140"/>
    </row>
    <row r="131" spans="3:4" ht="12.75">
      <c r="C131" s="140"/>
      <c r="D131" s="140"/>
    </row>
    <row r="132" spans="3:4" ht="12.75">
      <c r="C132" s="140"/>
      <c r="D132" s="140"/>
    </row>
    <row r="133" spans="3:4" ht="12.75">
      <c r="C133" s="140"/>
      <c r="D133" s="140"/>
    </row>
  </sheetData>
  <sheetProtection/>
  <mergeCells count="6">
    <mergeCell ref="A102:C102"/>
    <mergeCell ref="A1:B1"/>
    <mergeCell ref="A95:C95"/>
    <mergeCell ref="A15:C15"/>
    <mergeCell ref="A3:C3"/>
    <mergeCell ref="A101:B101"/>
  </mergeCells>
  <printOptions horizontalCentered="1"/>
  <pageMargins left="0.3" right="0.15748031496062992" top="0.33" bottom="0.35433070866141736" header="0.1968503937007874" footer="0.1968503937007874"/>
  <pageSetup horizontalDpi="600" verticalDpi="600" orientation="portrait" paperSize="9" scale="73" r:id="rId1"/>
  <headerFooter alignWithMargins="0">
    <oddFooter>&amp;L&amp;"Times New Roman ,Obyčejné"&amp;9Rozpočet na rok 2014</oddFooter>
  </headerFooter>
  <rowBreaks count="1" manualBreakCount="1">
    <brk id="56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SheetLayoutView="100" workbookViewId="0" topLeftCell="A1">
      <selection activeCell="H1" sqref="H1"/>
    </sheetView>
  </sheetViews>
  <sheetFormatPr defaultColWidth="9.00390625" defaultRowHeight="12.75"/>
  <cols>
    <col min="1" max="1" width="25.625" style="0" customWidth="1"/>
    <col min="2" max="8" width="12.125" style="0" customWidth="1"/>
    <col min="9" max="10" width="11.25390625" style="0" customWidth="1"/>
  </cols>
  <sheetData>
    <row r="1" spans="1:10" ht="44.25" customHeight="1">
      <c r="A1" s="1786" t="s">
        <v>592</v>
      </c>
      <c r="B1" s="1787"/>
      <c r="C1" s="1787"/>
      <c r="D1" s="1787"/>
      <c r="E1" s="1787"/>
      <c r="F1" s="1787"/>
      <c r="G1" s="1787"/>
      <c r="H1" s="942" t="s">
        <v>508</v>
      </c>
      <c r="I1" s="10"/>
      <c r="J1" s="11"/>
    </row>
    <row r="2" spans="1:10" ht="39.75" customHeight="1">
      <c r="A2" s="1784"/>
      <c r="B2" s="587" t="s">
        <v>125</v>
      </c>
      <c r="C2" s="587" t="s">
        <v>126</v>
      </c>
      <c r="D2" s="587" t="s">
        <v>202</v>
      </c>
      <c r="E2" s="587" t="s">
        <v>128</v>
      </c>
      <c r="F2" s="587" t="s">
        <v>245</v>
      </c>
      <c r="G2" s="587" t="s">
        <v>114</v>
      </c>
      <c r="H2" s="1782" t="s">
        <v>100</v>
      </c>
      <c r="I2" s="8"/>
      <c r="J2" s="1"/>
    </row>
    <row r="3" spans="1:10" ht="38.25" customHeight="1" thickBot="1">
      <c r="A3" s="1785"/>
      <c r="B3" s="588" t="s">
        <v>120</v>
      </c>
      <c r="C3" s="588" t="s">
        <v>121</v>
      </c>
      <c r="D3" s="588" t="s">
        <v>121</v>
      </c>
      <c r="E3" s="589" t="s">
        <v>129</v>
      </c>
      <c r="F3" s="588" t="s">
        <v>130</v>
      </c>
      <c r="G3" s="588" t="s">
        <v>115</v>
      </c>
      <c r="H3" s="1783"/>
      <c r="I3" s="8"/>
      <c r="J3" s="1"/>
    </row>
    <row r="4" spans="1:10" ht="27" customHeight="1" thickTop="1">
      <c r="A4" s="590" t="s">
        <v>421</v>
      </c>
      <c r="B4" s="591"/>
      <c r="C4" s="592">
        <v>12</v>
      </c>
      <c r="D4" s="592"/>
      <c r="E4" s="593"/>
      <c r="F4" s="816"/>
      <c r="G4" s="811"/>
      <c r="H4" s="594">
        <f>C4</f>
        <v>12</v>
      </c>
      <c r="I4" s="8"/>
      <c r="J4" s="1"/>
    </row>
    <row r="5" spans="1:10" ht="27" customHeight="1">
      <c r="A5" s="590" t="s">
        <v>505</v>
      </c>
      <c r="B5" s="591"/>
      <c r="C5" s="592">
        <v>427</v>
      </c>
      <c r="D5" s="592"/>
      <c r="E5" s="593"/>
      <c r="F5" s="593"/>
      <c r="G5" s="811"/>
      <c r="H5" s="594">
        <f aca="true" t="shared" si="0" ref="H5:H15">C5</f>
        <v>427</v>
      </c>
      <c r="I5" s="8"/>
      <c r="J5" s="1"/>
    </row>
    <row r="6" spans="1:10" ht="27" customHeight="1">
      <c r="A6" s="590" t="s">
        <v>30</v>
      </c>
      <c r="B6" s="591"/>
      <c r="C6" s="592">
        <v>93</v>
      </c>
      <c r="D6" s="592"/>
      <c r="E6" s="593"/>
      <c r="F6" s="593"/>
      <c r="G6" s="811"/>
      <c r="H6" s="594">
        <f t="shared" si="0"/>
        <v>93</v>
      </c>
      <c r="I6" s="8"/>
      <c r="J6" s="1"/>
    </row>
    <row r="7" spans="1:10" ht="27" customHeight="1">
      <c r="A7" s="590" t="s">
        <v>422</v>
      </c>
      <c r="B7" s="591"/>
      <c r="C7" s="592">
        <v>87</v>
      </c>
      <c r="D7" s="592"/>
      <c r="E7" s="593"/>
      <c r="F7" s="593"/>
      <c r="G7" s="811"/>
      <c r="H7" s="594">
        <f t="shared" si="0"/>
        <v>87</v>
      </c>
      <c r="I7" s="8"/>
      <c r="J7" s="1"/>
    </row>
    <row r="8" spans="1:10" ht="27" customHeight="1">
      <c r="A8" s="590" t="s">
        <v>506</v>
      </c>
      <c r="B8" s="591"/>
      <c r="C8" s="592">
        <v>417</v>
      </c>
      <c r="D8" s="592"/>
      <c r="E8" s="593"/>
      <c r="F8" s="593"/>
      <c r="G8" s="811"/>
      <c r="H8" s="594">
        <f t="shared" si="0"/>
        <v>417</v>
      </c>
      <c r="I8" s="8"/>
      <c r="J8" s="1"/>
    </row>
    <row r="9" spans="1:10" ht="27" customHeight="1">
      <c r="A9" s="590" t="s">
        <v>28</v>
      </c>
      <c r="B9" s="591"/>
      <c r="C9" s="592">
        <v>45</v>
      </c>
      <c r="D9" s="592"/>
      <c r="E9" s="593"/>
      <c r="F9" s="593"/>
      <c r="G9" s="811"/>
      <c r="H9" s="594">
        <f t="shared" si="0"/>
        <v>45</v>
      </c>
      <c r="I9" s="8"/>
      <c r="J9" s="1"/>
    </row>
    <row r="10" spans="1:10" ht="27" customHeight="1">
      <c r="A10" s="590" t="s">
        <v>32</v>
      </c>
      <c r="B10" s="591"/>
      <c r="C10" s="592"/>
      <c r="D10" s="592">
        <v>25</v>
      </c>
      <c r="E10" s="593"/>
      <c r="F10" s="593"/>
      <c r="G10" s="811"/>
      <c r="H10" s="594">
        <f>D10</f>
        <v>25</v>
      </c>
      <c r="I10" s="8"/>
      <c r="J10" s="1"/>
    </row>
    <row r="11" spans="1:10" ht="27" customHeight="1">
      <c r="A11" s="590" t="s">
        <v>423</v>
      </c>
      <c r="B11" s="591"/>
      <c r="C11" s="592">
        <v>167</v>
      </c>
      <c r="D11" s="592"/>
      <c r="E11" s="593"/>
      <c r="F11" s="593"/>
      <c r="G11" s="811"/>
      <c r="H11" s="594">
        <f t="shared" si="0"/>
        <v>167</v>
      </c>
      <c r="I11" s="8"/>
      <c r="J11" s="1"/>
    </row>
    <row r="12" spans="1:10" ht="27" customHeight="1">
      <c r="A12" s="590" t="s">
        <v>425</v>
      </c>
      <c r="B12" s="591"/>
      <c r="C12" s="592">
        <v>119.1</v>
      </c>
      <c r="D12" s="592"/>
      <c r="E12" s="593"/>
      <c r="F12" s="593"/>
      <c r="G12" s="811"/>
      <c r="H12" s="594">
        <f t="shared" si="0"/>
        <v>119.1</v>
      </c>
      <c r="I12" s="8"/>
      <c r="J12" s="1"/>
    </row>
    <row r="13" spans="1:10" ht="27" customHeight="1">
      <c r="A13" s="590" t="s">
        <v>424</v>
      </c>
      <c r="B13" s="591"/>
      <c r="C13" s="592">
        <v>335</v>
      </c>
      <c r="D13" s="592"/>
      <c r="E13" s="593"/>
      <c r="F13" s="593"/>
      <c r="G13" s="811"/>
      <c r="H13" s="594">
        <f t="shared" si="0"/>
        <v>335</v>
      </c>
      <c r="I13" s="8"/>
      <c r="J13" s="1"/>
    </row>
    <row r="14" spans="1:10" ht="27" customHeight="1">
      <c r="A14" s="590" t="s">
        <v>112</v>
      </c>
      <c r="B14" s="591"/>
      <c r="C14" s="592">
        <v>79.4</v>
      </c>
      <c r="D14" s="592"/>
      <c r="E14" s="593"/>
      <c r="F14" s="593"/>
      <c r="G14" s="811"/>
      <c r="H14" s="594">
        <f t="shared" si="0"/>
        <v>79.4</v>
      </c>
      <c r="I14" s="8"/>
      <c r="J14" s="1"/>
    </row>
    <row r="15" spans="1:10" ht="27" customHeight="1">
      <c r="A15" s="590" t="s">
        <v>29</v>
      </c>
      <c r="B15" s="591"/>
      <c r="C15" s="592">
        <v>527.2</v>
      </c>
      <c r="D15" s="592"/>
      <c r="E15" s="593"/>
      <c r="F15" s="593"/>
      <c r="G15" s="811"/>
      <c r="H15" s="594">
        <f t="shared" si="0"/>
        <v>527.2</v>
      </c>
      <c r="I15" s="8"/>
      <c r="J15" s="1"/>
    </row>
    <row r="16" spans="1:9" ht="27" customHeight="1">
      <c r="A16" s="595" t="s">
        <v>33</v>
      </c>
      <c r="B16" s="596">
        <v>11.2</v>
      </c>
      <c r="C16" s="592"/>
      <c r="D16" s="592"/>
      <c r="E16" s="593"/>
      <c r="F16" s="593"/>
      <c r="G16" s="811"/>
      <c r="H16" s="594">
        <f>B16</f>
        <v>11.2</v>
      </c>
      <c r="I16" s="8"/>
    </row>
    <row r="17" spans="1:9" ht="27" customHeight="1">
      <c r="A17" s="597" t="s">
        <v>37</v>
      </c>
      <c r="B17" s="596">
        <v>12</v>
      </c>
      <c r="C17" s="592"/>
      <c r="D17" s="592"/>
      <c r="E17" s="593"/>
      <c r="F17" s="593"/>
      <c r="G17" s="811"/>
      <c r="H17" s="594">
        <f aca="true" t="shared" si="1" ref="H17:H27">B17</f>
        <v>12</v>
      </c>
      <c r="I17" s="8"/>
    </row>
    <row r="18" spans="1:9" ht="27" customHeight="1">
      <c r="A18" s="597" t="s">
        <v>35</v>
      </c>
      <c r="B18" s="596">
        <v>83</v>
      </c>
      <c r="C18" s="592"/>
      <c r="D18" s="592"/>
      <c r="E18" s="593"/>
      <c r="F18" s="593"/>
      <c r="G18" s="811"/>
      <c r="H18" s="594">
        <f t="shared" si="1"/>
        <v>83</v>
      </c>
      <c r="I18" s="8"/>
    </row>
    <row r="19" spans="1:9" ht="27" customHeight="1">
      <c r="A19" s="597" t="s">
        <v>34</v>
      </c>
      <c r="B19" s="596">
        <v>0</v>
      </c>
      <c r="C19" s="592"/>
      <c r="D19" s="592"/>
      <c r="E19" s="593"/>
      <c r="F19" s="593"/>
      <c r="G19" s="811"/>
      <c r="H19" s="594">
        <f t="shared" si="1"/>
        <v>0</v>
      </c>
      <c r="I19" s="8"/>
    </row>
    <row r="20" spans="1:9" ht="27" customHeight="1">
      <c r="A20" s="597" t="s">
        <v>42</v>
      </c>
      <c r="B20" s="596">
        <v>0</v>
      </c>
      <c r="C20" s="592"/>
      <c r="D20" s="592"/>
      <c r="E20" s="593"/>
      <c r="F20" s="593"/>
      <c r="G20" s="811"/>
      <c r="H20" s="594">
        <f t="shared" si="1"/>
        <v>0</v>
      </c>
      <c r="I20" s="8"/>
    </row>
    <row r="21" spans="1:9" ht="27" customHeight="1">
      <c r="A21" s="597" t="s">
        <v>43</v>
      </c>
      <c r="B21" s="596">
        <v>212.4</v>
      </c>
      <c r="C21" s="592"/>
      <c r="D21" s="592"/>
      <c r="E21" s="593"/>
      <c r="F21" s="593"/>
      <c r="G21" s="811"/>
      <c r="H21" s="594">
        <f t="shared" si="1"/>
        <v>212.4</v>
      </c>
      <c r="I21" s="8"/>
    </row>
    <row r="22" spans="1:9" ht="27" customHeight="1">
      <c r="A22" s="597" t="s">
        <v>44</v>
      </c>
      <c r="B22" s="596">
        <v>197</v>
      </c>
      <c r="C22" s="592"/>
      <c r="D22" s="592"/>
      <c r="E22" s="593"/>
      <c r="F22" s="593"/>
      <c r="G22" s="811"/>
      <c r="H22" s="594">
        <f t="shared" si="1"/>
        <v>197</v>
      </c>
      <c r="I22" s="8"/>
    </row>
    <row r="23" spans="1:9" ht="27" customHeight="1">
      <c r="A23" s="597" t="s">
        <v>36</v>
      </c>
      <c r="B23" s="596">
        <v>227.8</v>
      </c>
      <c r="C23" s="592"/>
      <c r="D23" s="592"/>
      <c r="E23" s="593"/>
      <c r="F23" s="593"/>
      <c r="G23" s="811"/>
      <c r="H23" s="594">
        <f t="shared" si="1"/>
        <v>227.8</v>
      </c>
      <c r="I23" s="8"/>
    </row>
    <row r="24" spans="1:9" ht="27" customHeight="1">
      <c r="A24" s="597" t="s">
        <v>40</v>
      </c>
      <c r="B24" s="596">
        <v>21</v>
      </c>
      <c r="C24" s="592"/>
      <c r="D24" s="592"/>
      <c r="E24" s="593"/>
      <c r="F24" s="593"/>
      <c r="G24" s="811"/>
      <c r="H24" s="594">
        <f t="shared" si="1"/>
        <v>21</v>
      </c>
      <c r="I24" s="8"/>
    </row>
    <row r="25" spans="1:9" ht="27" customHeight="1">
      <c r="A25" s="597" t="s">
        <v>39</v>
      </c>
      <c r="B25" s="596">
        <v>55.3</v>
      </c>
      <c r="C25" s="592"/>
      <c r="D25" s="592"/>
      <c r="E25" s="593"/>
      <c r="F25" s="593"/>
      <c r="G25" s="811"/>
      <c r="H25" s="594">
        <f t="shared" si="1"/>
        <v>55.3</v>
      </c>
      <c r="I25" s="8"/>
    </row>
    <row r="26" spans="1:9" ht="27" customHeight="1">
      <c r="A26" s="597" t="s">
        <v>45</v>
      </c>
      <c r="B26" s="596">
        <v>174.8</v>
      </c>
      <c r="C26" s="592"/>
      <c r="D26" s="592"/>
      <c r="E26" s="593"/>
      <c r="F26" s="593"/>
      <c r="G26" s="811"/>
      <c r="H26" s="594">
        <f t="shared" si="1"/>
        <v>174.8</v>
      </c>
      <c r="I26" s="8"/>
    </row>
    <row r="27" spans="1:9" ht="27" customHeight="1">
      <c r="A27" s="597" t="s">
        <v>38</v>
      </c>
      <c r="B27" s="596">
        <v>173.2</v>
      </c>
      <c r="C27" s="592"/>
      <c r="D27" s="592"/>
      <c r="E27" s="593"/>
      <c r="F27" s="593"/>
      <c r="G27" s="811"/>
      <c r="H27" s="594">
        <f t="shared" si="1"/>
        <v>173.2</v>
      </c>
      <c r="I27" s="8"/>
    </row>
    <row r="28" spans="1:9" ht="27" customHeight="1">
      <c r="A28" s="598" t="s">
        <v>223</v>
      </c>
      <c r="B28" s="599">
        <v>35.5</v>
      </c>
      <c r="C28" s="600"/>
      <c r="D28" s="600"/>
      <c r="E28" s="601"/>
      <c r="F28" s="601"/>
      <c r="G28" s="812"/>
      <c r="H28" s="594">
        <f>B28</f>
        <v>35.5</v>
      </c>
      <c r="I28" s="8"/>
    </row>
    <row r="29" spans="1:9" ht="27" customHeight="1" thickBot="1">
      <c r="A29" s="602" t="s">
        <v>318</v>
      </c>
      <c r="B29" s="603"/>
      <c r="C29" s="604"/>
      <c r="D29" s="605"/>
      <c r="E29" s="606">
        <v>0</v>
      </c>
      <c r="F29" s="1378">
        <v>511.7</v>
      </c>
      <c r="G29" s="813">
        <v>0</v>
      </c>
      <c r="H29" s="607">
        <f>F29+G29</f>
        <v>511.7</v>
      </c>
      <c r="I29" s="8"/>
    </row>
    <row r="30" spans="1:9" ht="49.5" customHeight="1" thickTop="1">
      <c r="A30" s="608" t="s">
        <v>131</v>
      </c>
      <c r="B30" s="609">
        <f>SUM(B16:B29)</f>
        <v>1203.2</v>
      </c>
      <c r="C30" s="610">
        <f aca="true" t="shared" si="2" ref="C30:H30">SUM(C4:C29)</f>
        <v>2308.7</v>
      </c>
      <c r="D30" s="610">
        <f t="shared" si="2"/>
        <v>25</v>
      </c>
      <c r="E30" s="610">
        <f t="shared" si="2"/>
        <v>0</v>
      </c>
      <c r="F30" s="610">
        <f t="shared" si="2"/>
        <v>511.7</v>
      </c>
      <c r="G30" s="814">
        <f t="shared" si="2"/>
        <v>0</v>
      </c>
      <c r="H30" s="611">
        <f t="shared" si="2"/>
        <v>4048.6</v>
      </c>
      <c r="I30" s="8"/>
    </row>
    <row r="31" spans="1:8" ht="15.75" hidden="1">
      <c r="A31" s="612"/>
      <c r="B31" s="612"/>
      <c r="C31" s="612"/>
      <c r="D31" s="612"/>
      <c r="E31" s="612"/>
      <c r="F31" s="815"/>
      <c r="G31" s="612"/>
      <c r="H31" s="612"/>
    </row>
    <row r="32" spans="1:9" ht="21.75" customHeight="1">
      <c r="A32" s="586"/>
      <c r="B32" s="585"/>
      <c r="C32" s="585"/>
      <c r="D32" s="585"/>
      <c r="E32" s="585"/>
      <c r="F32" s="585"/>
      <c r="G32" s="585"/>
      <c r="H32" s="585"/>
      <c r="I32" s="9"/>
    </row>
  </sheetData>
  <sheetProtection/>
  <mergeCells count="3">
    <mergeCell ref="H2:H3"/>
    <mergeCell ref="A2:A3"/>
    <mergeCell ref="A1:G1"/>
  </mergeCells>
  <printOptions horizontalCentered="1"/>
  <pageMargins left="0.15748031496062992" right="0.15748031496062992" top="0.5905511811023623" bottom="0.4330708661417323" header="0.2362204724409449" footer="0.1968503937007874"/>
  <pageSetup horizontalDpi="600" verticalDpi="600" orientation="portrait" paperSize="9" scale="89" r:id="rId1"/>
  <headerFooter alignWithMargins="0">
    <oddFooter>&amp;L&amp;"Times New Roman CE,Obyčejné"&amp;8Rozpočet na rok 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="85" zoomScaleSheetLayoutView="85" workbookViewId="0" topLeftCell="A1">
      <selection activeCell="N1" sqref="N1"/>
    </sheetView>
  </sheetViews>
  <sheetFormatPr defaultColWidth="9.00390625" defaultRowHeight="12.75"/>
  <cols>
    <col min="1" max="1" width="7.125" style="1400" customWidth="1"/>
    <col min="2" max="2" width="42.375" style="1400" customWidth="1"/>
    <col min="3" max="13" width="10.375" style="1400" customWidth="1"/>
    <col min="14" max="14" width="13.125" style="1400" customWidth="1"/>
    <col min="15" max="16384" width="9.125" style="1400" customWidth="1"/>
  </cols>
  <sheetData>
    <row r="1" spans="1:14" ht="54.75" customHeight="1">
      <c r="A1" s="1791" t="s">
        <v>682</v>
      </c>
      <c r="B1" s="1791"/>
      <c r="C1" s="1791"/>
      <c r="D1" s="1791"/>
      <c r="E1" s="1791"/>
      <c r="F1" s="1791"/>
      <c r="G1" s="1791"/>
      <c r="H1" s="1791"/>
      <c r="I1" s="1791"/>
      <c r="J1" s="1791"/>
      <c r="K1" s="1791"/>
      <c r="L1" s="1791"/>
      <c r="M1" s="1791"/>
      <c r="N1" s="1651" t="s">
        <v>683</v>
      </c>
    </row>
    <row r="2" spans="1:19" ht="225.75" customHeight="1">
      <c r="A2" s="1792" t="s">
        <v>684</v>
      </c>
      <c r="B2" s="1793"/>
      <c r="C2" s="1402" t="s">
        <v>685</v>
      </c>
      <c r="D2" s="1402" t="s">
        <v>686</v>
      </c>
      <c r="E2" s="1402" t="s">
        <v>687</v>
      </c>
      <c r="F2" s="1403" t="s">
        <v>688</v>
      </c>
      <c r="G2" s="1404" t="s">
        <v>689</v>
      </c>
      <c r="H2" s="1404" t="s">
        <v>690</v>
      </c>
      <c r="I2" s="1404" t="s">
        <v>691</v>
      </c>
      <c r="J2" s="1404" t="s">
        <v>692</v>
      </c>
      <c r="K2" s="1403" t="s">
        <v>693</v>
      </c>
      <c r="L2" s="1404" t="s">
        <v>694</v>
      </c>
      <c r="M2" s="1404" t="s">
        <v>695</v>
      </c>
      <c r="N2" s="1794" t="s">
        <v>72</v>
      </c>
      <c r="S2" s="1401"/>
    </row>
    <row r="3" spans="1:20" ht="30.75" customHeight="1">
      <c r="A3" s="1796" t="s">
        <v>8</v>
      </c>
      <c r="B3" s="1797"/>
      <c r="C3" s="1405">
        <v>91</v>
      </c>
      <c r="D3" s="1405">
        <v>9166</v>
      </c>
      <c r="E3" s="1405">
        <v>92</v>
      </c>
      <c r="F3" s="1406">
        <v>93</v>
      </c>
      <c r="G3" s="1407">
        <v>94</v>
      </c>
      <c r="H3" s="1408">
        <v>95</v>
      </c>
      <c r="I3" s="1408">
        <v>90</v>
      </c>
      <c r="J3" s="1408">
        <v>96</v>
      </c>
      <c r="K3" s="1406">
        <v>97</v>
      </c>
      <c r="L3" s="1408">
        <v>98</v>
      </c>
      <c r="M3" s="1409">
        <v>99</v>
      </c>
      <c r="N3" s="1795"/>
      <c r="S3" s="1401"/>
      <c r="T3" s="1401"/>
    </row>
    <row r="4" spans="1:14" ht="30" customHeight="1">
      <c r="A4" s="1798" t="s">
        <v>157</v>
      </c>
      <c r="B4" s="1415" t="s">
        <v>439</v>
      </c>
      <c r="C4" s="830">
        <v>5800</v>
      </c>
      <c r="D4" s="830">
        <v>0</v>
      </c>
      <c r="E4" s="830">
        <v>8900</v>
      </c>
      <c r="F4" s="1410">
        <v>2200</v>
      </c>
      <c r="G4" s="830">
        <v>14500</v>
      </c>
      <c r="H4" s="830">
        <v>14500</v>
      </c>
      <c r="I4" s="1410">
        <v>24300</v>
      </c>
      <c r="J4" s="1410">
        <v>0</v>
      </c>
      <c r="K4" s="1410">
        <v>7800</v>
      </c>
      <c r="L4" s="1410">
        <v>0</v>
      </c>
      <c r="M4" s="1410">
        <v>770</v>
      </c>
      <c r="N4" s="1410">
        <f aca="true" t="shared" si="0" ref="N4:N17">SUM(C4:M4)</f>
        <v>78770</v>
      </c>
    </row>
    <row r="5" spans="1:14" ht="30" customHeight="1">
      <c r="A5" s="1799"/>
      <c r="B5" s="1415" t="s">
        <v>440</v>
      </c>
      <c r="C5" s="830">
        <v>1500</v>
      </c>
      <c r="D5" s="830">
        <v>8000</v>
      </c>
      <c r="E5" s="830">
        <v>7500</v>
      </c>
      <c r="F5" s="1410">
        <v>1700</v>
      </c>
      <c r="G5" s="830">
        <v>600</v>
      </c>
      <c r="H5" s="830">
        <v>500</v>
      </c>
      <c r="I5" s="1410">
        <v>5000</v>
      </c>
      <c r="J5" s="1410">
        <v>300</v>
      </c>
      <c r="K5" s="1410">
        <v>1050</v>
      </c>
      <c r="L5" s="1410">
        <v>1960</v>
      </c>
      <c r="M5" s="1410">
        <v>190</v>
      </c>
      <c r="N5" s="1410">
        <f t="shared" si="0"/>
        <v>28300</v>
      </c>
    </row>
    <row r="6" spans="1:14" ht="30" customHeight="1">
      <c r="A6" s="1799"/>
      <c r="B6" s="1415" t="s">
        <v>158</v>
      </c>
      <c r="C6" s="830">
        <v>100</v>
      </c>
      <c r="D6" s="830">
        <v>0</v>
      </c>
      <c r="E6" s="830">
        <v>0</v>
      </c>
      <c r="F6" s="1410">
        <v>50</v>
      </c>
      <c r="G6" s="830">
        <v>0</v>
      </c>
      <c r="H6" s="830">
        <v>0</v>
      </c>
      <c r="I6" s="1410">
        <v>690</v>
      </c>
      <c r="J6" s="1410">
        <v>0</v>
      </c>
      <c r="K6" s="1410">
        <v>0</v>
      </c>
      <c r="L6" s="1410">
        <v>0</v>
      </c>
      <c r="M6" s="1410">
        <v>0</v>
      </c>
      <c r="N6" s="1410">
        <f t="shared" si="0"/>
        <v>840</v>
      </c>
    </row>
    <row r="7" spans="1:14" ht="30" customHeight="1">
      <c r="A7" s="1799"/>
      <c r="B7" s="1415" t="s">
        <v>80</v>
      </c>
      <c r="C7" s="830">
        <v>130</v>
      </c>
      <c r="D7" s="830">
        <v>20</v>
      </c>
      <c r="E7" s="830">
        <v>300</v>
      </c>
      <c r="F7" s="1410">
        <v>120</v>
      </c>
      <c r="G7" s="830">
        <v>0</v>
      </c>
      <c r="H7" s="830">
        <v>100</v>
      </c>
      <c r="I7" s="1410">
        <v>6100</v>
      </c>
      <c r="J7" s="1410">
        <v>0</v>
      </c>
      <c r="K7" s="1410">
        <v>260</v>
      </c>
      <c r="L7" s="1410">
        <v>0</v>
      </c>
      <c r="M7" s="1410">
        <v>0</v>
      </c>
      <c r="N7" s="1410">
        <f t="shared" si="0"/>
        <v>7030</v>
      </c>
    </row>
    <row r="8" spans="1:14" ht="30" customHeight="1">
      <c r="A8" s="1799"/>
      <c r="B8" s="1415" t="s">
        <v>81</v>
      </c>
      <c r="C8" s="830">
        <v>1100</v>
      </c>
      <c r="D8" s="830">
        <v>1100</v>
      </c>
      <c r="E8" s="830">
        <v>4800</v>
      </c>
      <c r="F8" s="1410">
        <v>900</v>
      </c>
      <c r="G8" s="830">
        <v>0</v>
      </c>
      <c r="H8" s="830">
        <v>1680</v>
      </c>
      <c r="I8" s="1410">
        <v>1000</v>
      </c>
      <c r="J8" s="1410">
        <v>54</v>
      </c>
      <c r="K8" s="1410">
        <v>2150</v>
      </c>
      <c r="L8" s="1410">
        <v>250</v>
      </c>
      <c r="M8" s="1410">
        <v>588</v>
      </c>
      <c r="N8" s="1410">
        <f t="shared" si="0"/>
        <v>13622</v>
      </c>
    </row>
    <row r="9" spans="1:14" ht="30" customHeight="1">
      <c r="A9" s="1799"/>
      <c r="B9" s="1415" t="s">
        <v>82</v>
      </c>
      <c r="C9" s="830">
        <v>110</v>
      </c>
      <c r="D9" s="830">
        <v>0</v>
      </c>
      <c r="E9" s="830">
        <v>400</v>
      </c>
      <c r="F9" s="1410">
        <v>100</v>
      </c>
      <c r="G9" s="830">
        <v>0</v>
      </c>
      <c r="H9" s="830">
        <v>450</v>
      </c>
      <c r="I9" s="1410">
        <v>200</v>
      </c>
      <c r="J9" s="1410">
        <v>200</v>
      </c>
      <c r="K9" s="1410">
        <v>230</v>
      </c>
      <c r="L9" s="1410">
        <v>0</v>
      </c>
      <c r="M9" s="1410">
        <v>0</v>
      </c>
      <c r="N9" s="1410">
        <f t="shared" si="0"/>
        <v>1690</v>
      </c>
    </row>
    <row r="10" spans="1:14" ht="30" customHeight="1">
      <c r="A10" s="1799"/>
      <c r="B10" s="1415" t="s">
        <v>83</v>
      </c>
      <c r="C10" s="830">
        <v>600</v>
      </c>
      <c r="D10" s="830">
        <v>400</v>
      </c>
      <c r="E10" s="830">
        <v>2900</v>
      </c>
      <c r="F10" s="1410">
        <v>1800</v>
      </c>
      <c r="G10" s="830">
        <v>0</v>
      </c>
      <c r="H10" s="830">
        <v>730</v>
      </c>
      <c r="I10" s="18">
        <v>6010</v>
      </c>
      <c r="J10" s="18">
        <v>2.5</v>
      </c>
      <c r="K10" s="18">
        <v>830</v>
      </c>
      <c r="L10" s="18">
        <v>1740</v>
      </c>
      <c r="M10" s="18">
        <v>110</v>
      </c>
      <c r="N10" s="18">
        <f t="shared" si="0"/>
        <v>15122.5</v>
      </c>
    </row>
    <row r="11" spans="1:14" ht="30" customHeight="1">
      <c r="A11" s="1799"/>
      <c r="B11" s="1415" t="s">
        <v>159</v>
      </c>
      <c r="C11" s="830">
        <v>0</v>
      </c>
      <c r="D11" s="830">
        <v>0</v>
      </c>
      <c r="E11" s="830">
        <v>0</v>
      </c>
      <c r="F11" s="1410">
        <v>0</v>
      </c>
      <c r="G11" s="830">
        <v>0</v>
      </c>
      <c r="H11" s="830">
        <v>0</v>
      </c>
      <c r="I11" s="18">
        <v>16000</v>
      </c>
      <c r="J11" s="18">
        <v>0</v>
      </c>
      <c r="K11" s="18">
        <v>0</v>
      </c>
      <c r="L11" s="18">
        <v>0</v>
      </c>
      <c r="M11" s="18">
        <v>0</v>
      </c>
      <c r="N11" s="18">
        <f t="shared" si="0"/>
        <v>16000</v>
      </c>
    </row>
    <row r="12" spans="1:14" ht="30" customHeight="1">
      <c r="A12" s="1799"/>
      <c r="B12" s="1415" t="s">
        <v>250</v>
      </c>
      <c r="C12" s="830">
        <v>0</v>
      </c>
      <c r="D12" s="830">
        <v>0</v>
      </c>
      <c r="E12" s="830">
        <v>0</v>
      </c>
      <c r="F12" s="1410">
        <v>0</v>
      </c>
      <c r="G12" s="830">
        <v>0</v>
      </c>
      <c r="H12" s="830">
        <v>0</v>
      </c>
      <c r="I12" s="18">
        <v>35000</v>
      </c>
      <c r="J12" s="18">
        <v>0</v>
      </c>
      <c r="K12" s="18">
        <v>0</v>
      </c>
      <c r="L12" s="18">
        <v>300</v>
      </c>
      <c r="M12" s="18">
        <v>0</v>
      </c>
      <c r="N12" s="18">
        <f t="shared" si="0"/>
        <v>35300</v>
      </c>
    </row>
    <row r="13" spans="1:14" ht="30" customHeight="1">
      <c r="A13" s="1799"/>
      <c r="B13" s="1415" t="s">
        <v>85</v>
      </c>
      <c r="C13" s="830">
        <v>1210</v>
      </c>
      <c r="D13" s="830">
        <v>1550</v>
      </c>
      <c r="E13" s="830">
        <v>1880</v>
      </c>
      <c r="F13" s="1410">
        <v>1060</v>
      </c>
      <c r="G13" s="830">
        <v>2504</v>
      </c>
      <c r="H13" s="830">
        <v>880</v>
      </c>
      <c r="I13" s="18">
        <v>19185</v>
      </c>
      <c r="J13" s="18">
        <v>50</v>
      </c>
      <c r="K13" s="18">
        <v>700</v>
      </c>
      <c r="L13" s="18">
        <v>0</v>
      </c>
      <c r="M13" s="18">
        <v>310</v>
      </c>
      <c r="N13" s="18">
        <f t="shared" si="0"/>
        <v>29329</v>
      </c>
    </row>
    <row r="14" spans="1:14" ht="30" customHeight="1">
      <c r="A14" s="1799"/>
      <c r="B14" s="1415" t="s">
        <v>86</v>
      </c>
      <c r="C14" s="830">
        <v>200</v>
      </c>
      <c r="D14" s="830">
        <v>180</v>
      </c>
      <c r="E14" s="830">
        <v>1020</v>
      </c>
      <c r="F14" s="1410">
        <v>230</v>
      </c>
      <c r="G14" s="830">
        <v>0</v>
      </c>
      <c r="H14" s="830">
        <v>70</v>
      </c>
      <c r="I14" s="18">
        <v>800</v>
      </c>
      <c r="J14" s="18">
        <v>70</v>
      </c>
      <c r="K14" s="18">
        <v>1480</v>
      </c>
      <c r="L14" s="18">
        <v>210</v>
      </c>
      <c r="M14" s="18">
        <v>0</v>
      </c>
      <c r="N14" s="18">
        <f t="shared" si="0"/>
        <v>4260</v>
      </c>
    </row>
    <row r="15" spans="1:14" ht="30" customHeight="1">
      <c r="A15" s="1799"/>
      <c r="B15" s="1415" t="s">
        <v>87</v>
      </c>
      <c r="C15" s="830">
        <v>0</v>
      </c>
      <c r="D15" s="830">
        <v>0</v>
      </c>
      <c r="E15" s="830">
        <v>0</v>
      </c>
      <c r="F15" s="1410">
        <v>0</v>
      </c>
      <c r="G15" s="830">
        <v>0</v>
      </c>
      <c r="H15" s="830">
        <v>0</v>
      </c>
      <c r="I15" s="18">
        <v>3600</v>
      </c>
      <c r="J15" s="18">
        <v>0</v>
      </c>
      <c r="K15" s="18">
        <v>0</v>
      </c>
      <c r="L15" s="18">
        <v>0</v>
      </c>
      <c r="M15" s="18">
        <v>0</v>
      </c>
      <c r="N15" s="18">
        <f t="shared" si="0"/>
        <v>3600</v>
      </c>
    </row>
    <row r="16" spans="1:14" ht="30" customHeight="1">
      <c r="A16" s="1799"/>
      <c r="B16" s="1415" t="s">
        <v>442</v>
      </c>
      <c r="C16" s="830">
        <v>0</v>
      </c>
      <c r="D16" s="830">
        <v>0</v>
      </c>
      <c r="E16" s="830">
        <v>0</v>
      </c>
      <c r="F16" s="1410">
        <v>0</v>
      </c>
      <c r="G16" s="830">
        <v>0</v>
      </c>
      <c r="H16" s="830">
        <v>0</v>
      </c>
      <c r="I16" s="18">
        <v>290000</v>
      </c>
      <c r="J16" s="18">
        <v>0</v>
      </c>
      <c r="K16" s="18">
        <v>0</v>
      </c>
      <c r="L16" s="18">
        <v>0</v>
      </c>
      <c r="M16" s="18">
        <v>0</v>
      </c>
      <c r="N16" s="18">
        <f t="shared" si="0"/>
        <v>290000</v>
      </c>
    </row>
    <row r="17" spans="1:14" ht="30" customHeight="1">
      <c r="A17" s="1799"/>
      <c r="B17" s="1415" t="s">
        <v>445</v>
      </c>
      <c r="C17" s="830">
        <v>0</v>
      </c>
      <c r="D17" s="830">
        <v>0</v>
      </c>
      <c r="E17" s="830">
        <v>0</v>
      </c>
      <c r="F17" s="1410">
        <v>0</v>
      </c>
      <c r="G17" s="830">
        <v>0</v>
      </c>
      <c r="H17" s="830">
        <v>0</v>
      </c>
      <c r="I17" s="18">
        <v>26000</v>
      </c>
      <c r="J17" s="18">
        <v>0</v>
      </c>
      <c r="K17" s="18">
        <v>0</v>
      </c>
      <c r="L17" s="18">
        <v>0</v>
      </c>
      <c r="M17" s="18">
        <v>0</v>
      </c>
      <c r="N17" s="18">
        <f t="shared" si="0"/>
        <v>26000</v>
      </c>
    </row>
    <row r="18" spans="1:14" ht="45" customHeight="1">
      <c r="A18" s="1799"/>
      <c r="B18" s="1416" t="s">
        <v>160</v>
      </c>
      <c r="C18" s="1411">
        <f aca="true" t="shared" si="1" ref="C18:H18">SUM(C4:C15)</f>
        <v>10750</v>
      </c>
      <c r="D18" s="1412">
        <f t="shared" si="1"/>
        <v>11250</v>
      </c>
      <c r="E18" s="1412">
        <f t="shared" si="1"/>
        <v>27700</v>
      </c>
      <c r="F18" s="1412">
        <f t="shared" si="1"/>
        <v>8160</v>
      </c>
      <c r="G18" s="1411">
        <f t="shared" si="1"/>
        <v>17604</v>
      </c>
      <c r="H18" s="1412">
        <f t="shared" si="1"/>
        <v>18910</v>
      </c>
      <c r="I18" s="1413">
        <f>SUM(I4:I17)</f>
        <v>433885</v>
      </c>
      <c r="J18" s="1413">
        <f>SUM(J4:J17)</f>
        <v>676.5</v>
      </c>
      <c r="K18" s="1413">
        <f>SUM(K4:K15)</f>
        <v>14500</v>
      </c>
      <c r="L18" s="1413">
        <f>SUM(L4:L15)</f>
        <v>4460</v>
      </c>
      <c r="M18" s="1413">
        <f>SUM(M4:M15)</f>
        <v>1968</v>
      </c>
      <c r="N18" s="1413">
        <f>SUM(N4:N17)</f>
        <v>549863.5</v>
      </c>
    </row>
    <row r="19" spans="1:14" ht="30" customHeight="1">
      <c r="A19" s="1800" t="s">
        <v>161</v>
      </c>
      <c r="B19" s="1417" t="s">
        <v>73</v>
      </c>
      <c r="C19" s="1410">
        <v>9000</v>
      </c>
      <c r="D19" s="1410">
        <v>32800</v>
      </c>
      <c r="E19" s="1410">
        <v>37500</v>
      </c>
      <c r="F19" s="1410">
        <v>8500</v>
      </c>
      <c r="G19" s="830">
        <v>0</v>
      </c>
      <c r="H19" s="830">
        <v>100</v>
      </c>
      <c r="I19" s="1410">
        <v>10000</v>
      </c>
      <c r="J19" s="1410">
        <v>0</v>
      </c>
      <c r="K19" s="1410">
        <v>100</v>
      </c>
      <c r="L19" s="1410">
        <v>0</v>
      </c>
      <c r="M19" s="1410">
        <v>0</v>
      </c>
      <c r="N19" s="1410">
        <f aca="true" t="shared" si="2" ref="N19:N28">SUM(C19:M19)</f>
        <v>98000</v>
      </c>
    </row>
    <row r="20" spans="1:14" ht="30" customHeight="1">
      <c r="A20" s="1801"/>
      <c r="B20" s="1417" t="s">
        <v>90</v>
      </c>
      <c r="C20" s="1410">
        <v>3500</v>
      </c>
      <c r="D20" s="1410">
        <v>18900</v>
      </c>
      <c r="E20" s="1410">
        <v>16500</v>
      </c>
      <c r="F20" s="1410">
        <v>1500</v>
      </c>
      <c r="G20" s="830">
        <v>1462.7</v>
      </c>
      <c r="H20" s="830">
        <v>7400</v>
      </c>
      <c r="I20" s="1410">
        <v>9647.5</v>
      </c>
      <c r="J20" s="1410">
        <v>1236.1</v>
      </c>
      <c r="K20" s="1410">
        <v>19000</v>
      </c>
      <c r="L20" s="1410">
        <v>37</v>
      </c>
      <c r="M20" s="1410">
        <v>1160</v>
      </c>
      <c r="N20" s="1410">
        <f t="shared" si="2"/>
        <v>80343.29999999999</v>
      </c>
    </row>
    <row r="21" spans="1:14" ht="30" customHeight="1">
      <c r="A21" s="1801"/>
      <c r="B21" s="1417" t="s">
        <v>74</v>
      </c>
      <c r="C21" s="1410">
        <v>0</v>
      </c>
      <c r="D21" s="1410">
        <v>0</v>
      </c>
      <c r="E21" s="1410">
        <v>0</v>
      </c>
      <c r="F21" s="1410">
        <v>0</v>
      </c>
      <c r="G21" s="830">
        <v>0</v>
      </c>
      <c r="H21" s="830">
        <v>0</v>
      </c>
      <c r="I21" s="1410">
        <v>5484.5</v>
      </c>
      <c r="J21" s="1410">
        <v>0</v>
      </c>
      <c r="K21" s="1410">
        <v>0</v>
      </c>
      <c r="L21" s="1410">
        <v>0</v>
      </c>
      <c r="M21" s="1410">
        <v>939</v>
      </c>
      <c r="N21" s="1410">
        <f t="shared" si="2"/>
        <v>6423.5</v>
      </c>
    </row>
    <row r="22" spans="1:14" ht="30" customHeight="1">
      <c r="A22" s="1801"/>
      <c r="B22" s="1417" t="s">
        <v>75</v>
      </c>
      <c r="C22" s="1410">
        <v>600</v>
      </c>
      <c r="D22" s="1410">
        <v>0</v>
      </c>
      <c r="E22" s="1410">
        <v>400</v>
      </c>
      <c r="F22" s="1410">
        <v>300</v>
      </c>
      <c r="G22" s="830">
        <v>0</v>
      </c>
      <c r="H22" s="830">
        <v>70</v>
      </c>
      <c r="I22" s="1410">
        <v>1900</v>
      </c>
      <c r="J22" s="1410">
        <v>84</v>
      </c>
      <c r="K22" s="1410">
        <v>240</v>
      </c>
      <c r="L22" s="1410">
        <v>5</v>
      </c>
      <c r="M22" s="1410">
        <v>10</v>
      </c>
      <c r="N22" s="1410">
        <f t="shared" si="2"/>
        <v>3609</v>
      </c>
    </row>
    <row r="23" spans="1:14" ht="30" customHeight="1">
      <c r="A23" s="1801"/>
      <c r="B23" s="1417" t="s">
        <v>76</v>
      </c>
      <c r="C23" s="1410">
        <v>500</v>
      </c>
      <c r="D23" s="1410">
        <v>80</v>
      </c>
      <c r="E23" s="1410">
        <v>1400</v>
      </c>
      <c r="F23" s="1410">
        <v>200</v>
      </c>
      <c r="G23" s="830">
        <v>50</v>
      </c>
      <c r="H23" s="830">
        <v>0</v>
      </c>
      <c r="I23" s="1410">
        <v>2432.7</v>
      </c>
      <c r="J23" s="1410">
        <v>1</v>
      </c>
      <c r="K23" s="1410">
        <v>0</v>
      </c>
      <c r="L23" s="1410">
        <v>0</v>
      </c>
      <c r="M23" s="1410">
        <v>7</v>
      </c>
      <c r="N23" s="1410">
        <f t="shared" si="2"/>
        <v>4670.7</v>
      </c>
    </row>
    <row r="24" spans="1:14" ht="30" customHeight="1">
      <c r="A24" s="1801"/>
      <c r="B24" s="1417" t="s">
        <v>696</v>
      </c>
      <c r="C24" s="1410">
        <v>0</v>
      </c>
      <c r="D24" s="1410">
        <v>0</v>
      </c>
      <c r="E24" s="1410">
        <v>0</v>
      </c>
      <c r="F24" s="1410">
        <v>0</v>
      </c>
      <c r="G24" s="830">
        <v>0</v>
      </c>
      <c r="H24" s="830">
        <v>0</v>
      </c>
      <c r="I24" s="1410">
        <v>290000</v>
      </c>
      <c r="J24" s="1410">
        <v>0</v>
      </c>
      <c r="K24" s="1410">
        <v>0</v>
      </c>
      <c r="L24" s="1410">
        <v>0</v>
      </c>
      <c r="M24" s="1410">
        <v>0</v>
      </c>
      <c r="N24" s="1410">
        <f t="shared" si="2"/>
        <v>290000</v>
      </c>
    </row>
    <row r="25" spans="1:14" ht="30" customHeight="1">
      <c r="A25" s="1801"/>
      <c r="B25" s="1417" t="s">
        <v>697</v>
      </c>
      <c r="C25" s="1410">
        <v>0</v>
      </c>
      <c r="D25" s="1410">
        <v>0</v>
      </c>
      <c r="E25" s="1410">
        <v>0</v>
      </c>
      <c r="F25" s="1410">
        <v>0</v>
      </c>
      <c r="G25" s="830">
        <v>0</v>
      </c>
      <c r="H25" s="830">
        <v>0</v>
      </c>
      <c r="I25" s="1410">
        <v>0</v>
      </c>
      <c r="J25" s="1410">
        <v>0</v>
      </c>
      <c r="K25" s="1410">
        <v>0</v>
      </c>
      <c r="L25" s="1410">
        <v>0</v>
      </c>
      <c r="M25" s="1410">
        <v>0</v>
      </c>
      <c r="N25" s="1410">
        <f t="shared" si="2"/>
        <v>0</v>
      </c>
    </row>
    <row r="26" spans="1:14" ht="30" customHeight="1">
      <c r="A26" s="1801"/>
      <c r="B26" s="1417" t="s">
        <v>79</v>
      </c>
      <c r="C26" s="1410">
        <v>500</v>
      </c>
      <c r="D26" s="1410">
        <v>320</v>
      </c>
      <c r="E26" s="1410">
        <v>1000</v>
      </c>
      <c r="F26" s="1410">
        <v>200</v>
      </c>
      <c r="G26" s="830">
        <v>0</v>
      </c>
      <c r="H26" s="830">
        <v>30</v>
      </c>
      <c r="I26" s="1410">
        <v>180</v>
      </c>
      <c r="J26" s="1410">
        <v>0</v>
      </c>
      <c r="K26" s="1410">
        <v>40</v>
      </c>
      <c r="L26" s="1410">
        <v>0</v>
      </c>
      <c r="M26" s="1410">
        <v>0</v>
      </c>
      <c r="N26" s="1410">
        <f t="shared" si="2"/>
        <v>2270</v>
      </c>
    </row>
    <row r="27" spans="1:14" ht="30" customHeight="1">
      <c r="A27" s="1801"/>
      <c r="B27" s="1417" t="s">
        <v>162</v>
      </c>
      <c r="C27" s="1410">
        <v>0</v>
      </c>
      <c r="D27" s="1410">
        <v>0</v>
      </c>
      <c r="E27" s="1410">
        <v>0</v>
      </c>
      <c r="F27" s="1410">
        <v>260</v>
      </c>
      <c r="G27" s="830">
        <v>0</v>
      </c>
      <c r="H27" s="830">
        <v>0</v>
      </c>
      <c r="I27" s="1410">
        <v>1000</v>
      </c>
      <c r="J27" s="1410">
        <v>0</v>
      </c>
      <c r="K27" s="1410">
        <v>0</v>
      </c>
      <c r="L27" s="1410">
        <v>0</v>
      </c>
      <c r="M27" s="1410">
        <v>0</v>
      </c>
      <c r="N27" s="1410">
        <f t="shared" si="2"/>
        <v>1260</v>
      </c>
    </row>
    <row r="28" spans="1:14" ht="30" customHeight="1">
      <c r="A28" s="1801"/>
      <c r="B28" s="1417" t="s">
        <v>443</v>
      </c>
      <c r="C28" s="1410">
        <v>0</v>
      </c>
      <c r="D28" s="1410">
        <v>0</v>
      </c>
      <c r="E28" s="1410">
        <v>0</v>
      </c>
      <c r="F28" s="1410">
        <v>0</v>
      </c>
      <c r="G28" s="830">
        <v>0</v>
      </c>
      <c r="H28" s="830">
        <v>0</v>
      </c>
      <c r="I28" s="1410">
        <v>190000</v>
      </c>
      <c r="J28" s="1410">
        <v>0</v>
      </c>
      <c r="K28" s="1410">
        <v>0</v>
      </c>
      <c r="L28" s="1410">
        <v>0</v>
      </c>
      <c r="M28" s="1410">
        <v>0</v>
      </c>
      <c r="N28" s="1410">
        <f t="shared" si="2"/>
        <v>190000</v>
      </c>
    </row>
    <row r="29" spans="1:14" ht="45" customHeight="1">
      <c r="A29" s="1801"/>
      <c r="B29" s="1416" t="s">
        <v>160</v>
      </c>
      <c r="C29" s="1414">
        <f aca="true" t="shared" si="3" ref="C29:M29">SUM(C19:C28)</f>
        <v>14100</v>
      </c>
      <c r="D29" s="1414">
        <f t="shared" si="3"/>
        <v>52100</v>
      </c>
      <c r="E29" s="1414">
        <f t="shared" si="3"/>
        <v>56800</v>
      </c>
      <c r="F29" s="1414">
        <f t="shared" si="3"/>
        <v>10960</v>
      </c>
      <c r="G29" s="1411">
        <f t="shared" si="3"/>
        <v>1512.7</v>
      </c>
      <c r="H29" s="1414">
        <f t="shared" si="3"/>
        <v>7600</v>
      </c>
      <c r="I29" s="1412">
        <f t="shared" si="3"/>
        <v>510644.7</v>
      </c>
      <c r="J29" s="1412">
        <f t="shared" si="3"/>
        <v>1321.1</v>
      </c>
      <c r="K29" s="1412">
        <f t="shared" si="3"/>
        <v>19380</v>
      </c>
      <c r="L29" s="1414">
        <f t="shared" si="3"/>
        <v>42</v>
      </c>
      <c r="M29" s="1414">
        <f t="shared" si="3"/>
        <v>2116</v>
      </c>
      <c r="N29" s="1412">
        <f>SUM(N19:N28)</f>
        <v>676576.5</v>
      </c>
    </row>
    <row r="30" spans="1:17" ht="45" customHeight="1">
      <c r="A30" s="1802" t="s">
        <v>205</v>
      </c>
      <c r="B30" s="1803"/>
      <c r="C30" s="1398">
        <f aca="true" t="shared" si="4" ref="C30:J30">C29-C18</f>
        <v>3350</v>
      </c>
      <c r="D30" s="1398">
        <f t="shared" si="4"/>
        <v>40850</v>
      </c>
      <c r="E30" s="1398">
        <f t="shared" si="4"/>
        <v>29100</v>
      </c>
      <c r="F30" s="1398">
        <f t="shared" si="4"/>
        <v>2800</v>
      </c>
      <c r="G30" s="1398">
        <f t="shared" si="4"/>
        <v>-16091.3</v>
      </c>
      <c r="H30" s="1398">
        <f t="shared" si="4"/>
        <v>-11310</v>
      </c>
      <c r="I30" s="1398">
        <f t="shared" si="4"/>
        <v>76759.70000000001</v>
      </c>
      <c r="J30" s="1398">
        <f t="shared" si="4"/>
        <v>644.5999999999999</v>
      </c>
      <c r="K30" s="1398">
        <f>K29-K18</f>
        <v>4880</v>
      </c>
      <c r="L30" s="1398">
        <f>L29-L18</f>
        <v>-4418</v>
      </c>
      <c r="M30" s="1398">
        <f>M29-M18</f>
        <v>148</v>
      </c>
      <c r="N30" s="1398">
        <f>N29-N18</f>
        <v>126713</v>
      </c>
      <c r="Q30" s="1401"/>
    </row>
    <row r="31" spans="1:14" ht="45.75" customHeight="1">
      <c r="A31" s="1804" t="s">
        <v>698</v>
      </c>
      <c r="B31" s="1805"/>
      <c r="C31" s="1805"/>
      <c r="D31" s="1805"/>
      <c r="E31" s="1805"/>
      <c r="F31" s="1805"/>
      <c r="G31" s="1805"/>
      <c r="H31" s="1805"/>
      <c r="I31" s="1805"/>
      <c r="J31" s="1805"/>
      <c r="K31" s="1805"/>
      <c r="L31" s="1805"/>
      <c r="M31" s="1806"/>
      <c r="N31" s="1543">
        <f>N30*0.19</f>
        <v>24075.47</v>
      </c>
    </row>
    <row r="32" spans="1:14" ht="62.25" customHeight="1">
      <c r="A32" s="1788" t="s">
        <v>699</v>
      </c>
      <c r="B32" s="1789"/>
      <c r="C32" s="1789"/>
      <c r="D32" s="1789"/>
      <c r="E32" s="1789"/>
      <c r="F32" s="1789"/>
      <c r="G32" s="1789"/>
      <c r="H32" s="1789"/>
      <c r="I32" s="1789"/>
      <c r="J32" s="1789"/>
      <c r="K32" s="1789"/>
      <c r="L32" s="1789"/>
      <c r="M32" s="1790"/>
      <c r="N32" s="1544">
        <f>N30-N31</f>
        <v>102637.53</v>
      </c>
    </row>
  </sheetData>
  <sheetProtection/>
  <mergeCells count="9">
    <mergeCell ref="A32:M32"/>
    <mergeCell ref="A1:M1"/>
    <mergeCell ref="A2:B2"/>
    <mergeCell ref="N2:N3"/>
    <mergeCell ref="A3:B3"/>
    <mergeCell ref="A4:A18"/>
    <mergeCell ref="A19:A29"/>
    <mergeCell ref="A30:B30"/>
    <mergeCell ref="A31:M31"/>
  </mergeCells>
  <printOptions/>
  <pageMargins left="0.2362204724409449" right="0.15748031496062992" top="0.7874015748031497" bottom="0.7874015748031497" header="0.31496062992125984" footer="0.31496062992125984"/>
  <pageSetup horizontalDpi="600" verticalDpi="600" orientation="portrait" paperSize="9" scale="56" r:id="rId1"/>
  <headerFooter>
    <oddFooter>&amp;LRozpočet na rok 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R32"/>
  <sheetViews>
    <sheetView view="pageBreakPreview" zoomScaleSheetLayoutView="100" workbookViewId="0" topLeftCell="A1">
      <selection activeCell="F19" sqref="F19"/>
    </sheetView>
  </sheetViews>
  <sheetFormatPr defaultColWidth="9.00390625" defaultRowHeight="12.75"/>
  <cols>
    <col min="1" max="1" width="7.125" style="348" customWidth="1"/>
    <col min="2" max="2" width="33.00390625" style="348" customWidth="1"/>
    <col min="3" max="11" width="10.875" style="348" customWidth="1"/>
    <col min="12" max="12" width="12.875" style="348" customWidth="1"/>
    <col min="13" max="16384" width="9.125" style="348" customWidth="1"/>
  </cols>
  <sheetData>
    <row r="1" spans="1:12" ht="77.25" customHeight="1">
      <c r="A1" s="1809" t="s">
        <v>598</v>
      </c>
      <c r="B1" s="1791"/>
      <c r="C1" s="1791"/>
      <c r="D1" s="1791"/>
      <c r="E1" s="1791"/>
      <c r="F1" s="1791"/>
      <c r="G1" s="1791"/>
      <c r="H1" s="1791"/>
      <c r="I1" s="1791"/>
      <c r="J1" s="1791"/>
      <c r="K1" s="1791"/>
      <c r="L1" s="1597" t="s">
        <v>509</v>
      </c>
    </row>
    <row r="2" spans="1:12" ht="64.5" customHeight="1">
      <c r="A2" s="1810" t="s">
        <v>7</v>
      </c>
      <c r="B2" s="1811"/>
      <c r="C2" s="1141" t="s">
        <v>584</v>
      </c>
      <c r="D2" s="1141" t="s">
        <v>548</v>
      </c>
      <c r="E2" s="1141" t="s">
        <v>415</v>
      </c>
      <c r="F2" s="1141" t="s">
        <v>249</v>
      </c>
      <c r="G2" s="1142" t="s">
        <v>292</v>
      </c>
      <c r="H2" s="1143" t="s">
        <v>549</v>
      </c>
      <c r="I2" s="1143" t="s">
        <v>444</v>
      </c>
      <c r="J2" s="1143" t="s">
        <v>567</v>
      </c>
      <c r="K2" s="347" t="s">
        <v>220</v>
      </c>
      <c r="L2" s="1812" t="s">
        <v>72</v>
      </c>
    </row>
    <row r="3" spans="1:12" ht="33.75" customHeight="1">
      <c r="A3" s="1810" t="s">
        <v>8</v>
      </c>
      <c r="B3" s="1814"/>
      <c r="C3" s="1144">
        <v>9002</v>
      </c>
      <c r="D3" s="1145">
        <v>9053</v>
      </c>
      <c r="E3" s="1145">
        <v>9043</v>
      </c>
      <c r="F3" s="1145">
        <v>9026</v>
      </c>
      <c r="G3" s="1146">
        <v>9012</v>
      </c>
      <c r="H3" s="1147">
        <v>9008</v>
      </c>
      <c r="I3" s="1147">
        <v>9038</v>
      </c>
      <c r="J3" s="1147">
        <v>9001</v>
      </c>
      <c r="K3" s="351">
        <v>9009</v>
      </c>
      <c r="L3" s="1813"/>
    </row>
    <row r="4" spans="1:18" ht="30" customHeight="1">
      <c r="A4" s="1815" t="s">
        <v>157</v>
      </c>
      <c r="B4" s="1598" t="s">
        <v>439</v>
      </c>
      <c r="C4" s="1604">
        <v>0</v>
      </c>
      <c r="D4" s="1604">
        <v>24300</v>
      </c>
      <c r="E4" s="1604">
        <v>0</v>
      </c>
      <c r="F4" s="1604">
        <v>0</v>
      </c>
      <c r="G4" s="1604">
        <v>0</v>
      </c>
      <c r="H4" s="1605">
        <v>0</v>
      </c>
      <c r="I4" s="1605">
        <v>0</v>
      </c>
      <c r="J4" s="1605">
        <v>0</v>
      </c>
      <c r="K4" s="1605">
        <v>0</v>
      </c>
      <c r="L4" s="1601">
        <f>SUM(C4:K4)</f>
        <v>24300</v>
      </c>
      <c r="R4" s="349"/>
    </row>
    <row r="5" spans="1:12" ht="30" customHeight="1">
      <c r="A5" s="1816"/>
      <c r="B5" s="1599" t="s">
        <v>440</v>
      </c>
      <c r="C5" s="1606">
        <v>0</v>
      </c>
      <c r="D5" s="1606">
        <v>5000</v>
      </c>
      <c r="E5" s="1606">
        <v>0</v>
      </c>
      <c r="F5" s="1606">
        <v>0</v>
      </c>
      <c r="G5" s="1606">
        <v>0</v>
      </c>
      <c r="H5" s="1607">
        <v>0</v>
      </c>
      <c r="I5" s="1607">
        <v>0</v>
      </c>
      <c r="J5" s="1607">
        <v>0</v>
      </c>
      <c r="K5" s="1607">
        <v>0</v>
      </c>
      <c r="L5" s="1602">
        <f aca="true" t="shared" si="0" ref="L5:L18">SUM(C5:K5)</f>
        <v>5000</v>
      </c>
    </row>
    <row r="6" spans="1:12" ht="30" customHeight="1">
      <c r="A6" s="1816"/>
      <c r="B6" s="1599" t="s">
        <v>158</v>
      </c>
      <c r="C6" s="1606">
        <v>0</v>
      </c>
      <c r="D6" s="1606">
        <v>690</v>
      </c>
      <c r="E6" s="1606">
        <v>0</v>
      </c>
      <c r="F6" s="1606">
        <v>0</v>
      </c>
      <c r="G6" s="1606">
        <v>0</v>
      </c>
      <c r="H6" s="1607">
        <v>0</v>
      </c>
      <c r="I6" s="1607">
        <v>0</v>
      </c>
      <c r="J6" s="1607">
        <v>0</v>
      </c>
      <c r="K6" s="1607">
        <v>0</v>
      </c>
      <c r="L6" s="1602">
        <f t="shared" si="0"/>
        <v>690</v>
      </c>
    </row>
    <row r="7" spans="1:12" ht="30" customHeight="1">
      <c r="A7" s="1816"/>
      <c r="B7" s="1599" t="s">
        <v>80</v>
      </c>
      <c r="C7" s="1606">
        <v>100</v>
      </c>
      <c r="D7" s="1606">
        <v>3000</v>
      </c>
      <c r="E7" s="1606">
        <v>3000</v>
      </c>
      <c r="F7" s="1606">
        <v>0</v>
      </c>
      <c r="G7" s="1606">
        <v>0</v>
      </c>
      <c r="H7" s="1607">
        <v>0</v>
      </c>
      <c r="I7" s="1607">
        <v>0</v>
      </c>
      <c r="J7" s="1607">
        <v>0</v>
      </c>
      <c r="K7" s="1607">
        <v>0</v>
      </c>
      <c r="L7" s="1602">
        <f t="shared" si="0"/>
        <v>6100</v>
      </c>
    </row>
    <row r="8" spans="1:12" ht="30" customHeight="1">
      <c r="A8" s="1816"/>
      <c r="B8" s="1599" t="s">
        <v>81</v>
      </c>
      <c r="C8" s="1606">
        <v>0</v>
      </c>
      <c r="D8" s="1606">
        <v>1000</v>
      </c>
      <c r="E8" s="1606">
        <v>0</v>
      </c>
      <c r="F8" s="1606">
        <v>0</v>
      </c>
      <c r="G8" s="1606">
        <v>0</v>
      </c>
      <c r="H8" s="1607">
        <v>0</v>
      </c>
      <c r="I8" s="1607">
        <v>0</v>
      </c>
      <c r="J8" s="1607">
        <v>0</v>
      </c>
      <c r="K8" s="1607">
        <v>0</v>
      </c>
      <c r="L8" s="1602">
        <f t="shared" si="0"/>
        <v>1000</v>
      </c>
    </row>
    <row r="9" spans="1:12" ht="30" customHeight="1">
      <c r="A9" s="1816"/>
      <c r="B9" s="1599" t="s">
        <v>82</v>
      </c>
      <c r="C9" s="1606">
        <v>0</v>
      </c>
      <c r="D9" s="1606">
        <v>200</v>
      </c>
      <c r="E9" s="1606">
        <v>0</v>
      </c>
      <c r="F9" s="1606">
        <v>0</v>
      </c>
      <c r="G9" s="1606">
        <v>0</v>
      </c>
      <c r="H9" s="1607">
        <v>0</v>
      </c>
      <c r="I9" s="1607">
        <v>0</v>
      </c>
      <c r="J9" s="1607">
        <v>0</v>
      </c>
      <c r="K9" s="1607">
        <v>0</v>
      </c>
      <c r="L9" s="1602">
        <f t="shared" si="0"/>
        <v>200</v>
      </c>
    </row>
    <row r="10" spans="1:12" ht="30" customHeight="1">
      <c r="A10" s="1816"/>
      <c r="B10" s="1599" t="s">
        <v>83</v>
      </c>
      <c r="C10" s="1608">
        <v>1650</v>
      </c>
      <c r="D10" s="1608">
        <v>3000</v>
      </c>
      <c r="E10" s="1608">
        <v>30</v>
      </c>
      <c r="F10" s="1606">
        <v>0</v>
      </c>
      <c r="G10" s="1608">
        <v>80</v>
      </c>
      <c r="H10" s="1607">
        <v>0</v>
      </c>
      <c r="I10" s="1609">
        <v>1200</v>
      </c>
      <c r="J10" s="1607">
        <v>0</v>
      </c>
      <c r="K10" s="1609">
        <v>50</v>
      </c>
      <c r="L10" s="1603">
        <f t="shared" si="0"/>
        <v>6010</v>
      </c>
    </row>
    <row r="11" spans="1:12" ht="29.25" customHeight="1">
      <c r="A11" s="1816"/>
      <c r="B11" s="1599" t="s">
        <v>159</v>
      </c>
      <c r="C11" s="1608">
        <v>0</v>
      </c>
      <c r="D11" s="1608">
        <v>0</v>
      </c>
      <c r="E11" s="1608">
        <v>16000</v>
      </c>
      <c r="F11" s="1606">
        <v>0</v>
      </c>
      <c r="G11" s="1608">
        <v>0</v>
      </c>
      <c r="H11" s="1607">
        <v>0</v>
      </c>
      <c r="I11" s="1609">
        <v>0</v>
      </c>
      <c r="J11" s="1607">
        <v>0</v>
      </c>
      <c r="K11" s="1609">
        <v>0</v>
      </c>
      <c r="L11" s="1603">
        <f t="shared" si="0"/>
        <v>16000</v>
      </c>
    </row>
    <row r="12" spans="1:12" ht="30" customHeight="1" hidden="1">
      <c r="A12" s="1816"/>
      <c r="B12" s="1599" t="s">
        <v>84</v>
      </c>
      <c r="C12" s="1608"/>
      <c r="D12" s="1608"/>
      <c r="E12" s="1608"/>
      <c r="F12" s="1606"/>
      <c r="G12" s="1608"/>
      <c r="H12" s="1607"/>
      <c r="I12" s="1609"/>
      <c r="J12" s="1607"/>
      <c r="K12" s="1609"/>
      <c r="L12" s="1603">
        <f t="shared" si="0"/>
        <v>0</v>
      </c>
    </row>
    <row r="13" spans="1:12" ht="30" customHeight="1">
      <c r="A13" s="1816"/>
      <c r="B13" s="1599" t="s">
        <v>250</v>
      </c>
      <c r="C13" s="1608">
        <v>0</v>
      </c>
      <c r="D13" s="1608">
        <v>35000</v>
      </c>
      <c r="E13" s="1608">
        <v>0</v>
      </c>
      <c r="F13" s="1606">
        <v>0</v>
      </c>
      <c r="G13" s="1608">
        <v>0</v>
      </c>
      <c r="H13" s="1607">
        <v>0</v>
      </c>
      <c r="I13" s="1609">
        <v>0</v>
      </c>
      <c r="J13" s="1607">
        <v>0</v>
      </c>
      <c r="K13" s="1609">
        <v>0</v>
      </c>
      <c r="L13" s="1603">
        <f t="shared" si="0"/>
        <v>35000</v>
      </c>
    </row>
    <row r="14" spans="1:12" ht="30" customHeight="1">
      <c r="A14" s="1816"/>
      <c r="B14" s="1599" t="s">
        <v>85</v>
      </c>
      <c r="C14" s="1608">
        <v>185</v>
      </c>
      <c r="D14" s="1608">
        <v>0</v>
      </c>
      <c r="E14" s="1608">
        <v>500</v>
      </c>
      <c r="F14" s="1608">
        <v>16750</v>
      </c>
      <c r="G14" s="1608">
        <v>0</v>
      </c>
      <c r="H14" s="1607">
        <v>0</v>
      </c>
      <c r="I14" s="1609">
        <v>0</v>
      </c>
      <c r="J14" s="1607">
        <v>0</v>
      </c>
      <c r="K14" s="1609">
        <v>1750</v>
      </c>
      <c r="L14" s="1603">
        <f t="shared" si="0"/>
        <v>19185</v>
      </c>
    </row>
    <row r="15" spans="1:12" ht="30" customHeight="1">
      <c r="A15" s="1816"/>
      <c r="B15" s="1599" t="s">
        <v>86</v>
      </c>
      <c r="C15" s="1608">
        <v>0</v>
      </c>
      <c r="D15" s="1608">
        <v>800</v>
      </c>
      <c r="E15" s="1608">
        <v>0</v>
      </c>
      <c r="F15" s="1608">
        <v>0</v>
      </c>
      <c r="G15" s="1608">
        <v>0</v>
      </c>
      <c r="H15" s="1607">
        <v>0</v>
      </c>
      <c r="I15" s="1609">
        <v>0</v>
      </c>
      <c r="J15" s="1607">
        <v>0</v>
      </c>
      <c r="K15" s="1609">
        <v>0</v>
      </c>
      <c r="L15" s="1603">
        <f t="shared" si="0"/>
        <v>800</v>
      </c>
    </row>
    <row r="16" spans="1:12" ht="30" customHeight="1">
      <c r="A16" s="1816"/>
      <c r="B16" s="1599" t="s">
        <v>442</v>
      </c>
      <c r="C16" s="1608">
        <v>0</v>
      </c>
      <c r="D16" s="1608">
        <v>290000</v>
      </c>
      <c r="E16" s="1608">
        <v>0</v>
      </c>
      <c r="F16" s="1608">
        <v>0</v>
      </c>
      <c r="G16" s="1608">
        <v>0</v>
      </c>
      <c r="H16" s="1607">
        <v>0</v>
      </c>
      <c r="I16" s="1609">
        <v>0</v>
      </c>
      <c r="J16" s="1607">
        <v>0</v>
      </c>
      <c r="K16" s="1609">
        <v>0</v>
      </c>
      <c r="L16" s="1603">
        <f t="shared" si="0"/>
        <v>290000</v>
      </c>
    </row>
    <row r="17" spans="1:12" ht="30" customHeight="1">
      <c r="A17" s="1816"/>
      <c r="B17" s="1599" t="s">
        <v>87</v>
      </c>
      <c r="C17" s="1608">
        <v>0</v>
      </c>
      <c r="D17" s="1608">
        <v>0</v>
      </c>
      <c r="E17" s="1608">
        <v>3600</v>
      </c>
      <c r="F17" s="1608">
        <v>0</v>
      </c>
      <c r="G17" s="1608">
        <v>0</v>
      </c>
      <c r="H17" s="1607">
        <v>0</v>
      </c>
      <c r="I17" s="1609">
        <v>0</v>
      </c>
      <c r="J17" s="1607">
        <v>0</v>
      </c>
      <c r="K17" s="1609">
        <v>0</v>
      </c>
      <c r="L17" s="1603">
        <f t="shared" si="0"/>
        <v>3600</v>
      </c>
    </row>
    <row r="18" spans="1:12" ht="30" customHeight="1">
      <c r="A18" s="1816"/>
      <c r="B18" s="1610" t="s">
        <v>445</v>
      </c>
      <c r="C18" s="1611">
        <v>0</v>
      </c>
      <c r="D18" s="1611">
        <v>0</v>
      </c>
      <c r="E18" s="1611">
        <v>26000</v>
      </c>
      <c r="F18" s="1611">
        <v>0</v>
      </c>
      <c r="G18" s="1611">
        <v>0</v>
      </c>
      <c r="H18" s="1612">
        <v>0</v>
      </c>
      <c r="I18" s="1613">
        <v>0</v>
      </c>
      <c r="J18" s="1612">
        <v>0</v>
      </c>
      <c r="K18" s="1613">
        <v>0</v>
      </c>
      <c r="L18" s="1614">
        <f t="shared" si="0"/>
        <v>26000</v>
      </c>
    </row>
    <row r="19" spans="1:12" ht="43.5" customHeight="1">
      <c r="A19" s="1817"/>
      <c r="B19" s="1619" t="s">
        <v>160</v>
      </c>
      <c r="C19" s="1413">
        <f>SUM(C4:C18)</f>
        <v>1935</v>
      </c>
      <c r="D19" s="1413">
        <f>SUM(D4:D17)</f>
        <v>362990</v>
      </c>
      <c r="E19" s="1413">
        <f>SUM(E4:E18)</f>
        <v>49130</v>
      </c>
      <c r="F19" s="1413">
        <f>SUM(F4:F17)</f>
        <v>16750</v>
      </c>
      <c r="G19" s="1398">
        <f>SUM(G4:G17)</f>
        <v>80</v>
      </c>
      <c r="H19" s="1413">
        <f>SUM(H4:H17)</f>
        <v>0</v>
      </c>
      <c r="I19" s="1413">
        <f>SUM(I4:I18)</f>
        <v>1200</v>
      </c>
      <c r="J19" s="1413">
        <f>SUM(J4:J17)</f>
        <v>0</v>
      </c>
      <c r="K19" s="1413">
        <f>SUM(K4:K17)</f>
        <v>1800</v>
      </c>
      <c r="L19" s="1620">
        <f>SUM(L4:L18)</f>
        <v>433885</v>
      </c>
    </row>
    <row r="20" spans="1:12" ht="30" customHeight="1">
      <c r="A20" s="1818" t="s">
        <v>161</v>
      </c>
      <c r="B20" s="1615" t="s">
        <v>73</v>
      </c>
      <c r="C20" s="1616">
        <v>0</v>
      </c>
      <c r="D20" s="1616">
        <v>0</v>
      </c>
      <c r="E20" s="1616">
        <v>10000</v>
      </c>
      <c r="F20" s="1616">
        <v>0</v>
      </c>
      <c r="G20" s="1617">
        <v>0</v>
      </c>
      <c r="H20" s="1616">
        <v>0</v>
      </c>
      <c r="I20" s="1616">
        <v>0</v>
      </c>
      <c r="J20" s="1616">
        <v>0</v>
      </c>
      <c r="K20" s="1616">
        <v>0</v>
      </c>
      <c r="L20" s="1618">
        <f aca="true" t="shared" si="1" ref="L20:L30">SUM(C20:K20)</f>
        <v>10000</v>
      </c>
    </row>
    <row r="21" spans="1:12" ht="30" customHeight="1">
      <c r="A21" s="1819"/>
      <c r="B21" s="1600" t="s">
        <v>90</v>
      </c>
      <c r="C21" s="1607">
        <v>9602.5</v>
      </c>
      <c r="D21" s="1607">
        <v>0</v>
      </c>
      <c r="E21" s="1607">
        <v>0</v>
      </c>
      <c r="F21" s="1607">
        <v>0</v>
      </c>
      <c r="G21" s="1606">
        <v>45</v>
      </c>
      <c r="H21" s="1607">
        <v>0</v>
      </c>
      <c r="I21" s="1607">
        <v>0</v>
      </c>
      <c r="J21" s="1607">
        <v>0</v>
      </c>
      <c r="K21" s="1607">
        <v>0</v>
      </c>
      <c r="L21" s="1602">
        <f t="shared" si="1"/>
        <v>9647.5</v>
      </c>
    </row>
    <row r="22" spans="1:12" ht="30" customHeight="1">
      <c r="A22" s="1819"/>
      <c r="B22" s="1600" t="s">
        <v>74</v>
      </c>
      <c r="C22" s="1607">
        <v>5434.5</v>
      </c>
      <c r="D22" s="1607">
        <v>50</v>
      </c>
      <c r="E22" s="1607">
        <v>0</v>
      </c>
      <c r="F22" s="1607">
        <v>0</v>
      </c>
      <c r="G22" s="1606">
        <v>0</v>
      </c>
      <c r="H22" s="1607">
        <v>0</v>
      </c>
      <c r="I22" s="1607">
        <v>0</v>
      </c>
      <c r="J22" s="1607">
        <v>0</v>
      </c>
      <c r="K22" s="1607">
        <v>0</v>
      </c>
      <c r="L22" s="1602">
        <f t="shared" si="1"/>
        <v>5484.5</v>
      </c>
    </row>
    <row r="23" spans="1:12" ht="30" customHeight="1">
      <c r="A23" s="1819"/>
      <c r="B23" s="1600" t="s">
        <v>75</v>
      </c>
      <c r="C23" s="1607">
        <v>0</v>
      </c>
      <c r="D23" s="1607">
        <v>0</v>
      </c>
      <c r="E23" s="1607">
        <v>0</v>
      </c>
      <c r="F23" s="1607">
        <v>0</v>
      </c>
      <c r="G23" s="1606">
        <v>0</v>
      </c>
      <c r="H23" s="1607">
        <v>0</v>
      </c>
      <c r="I23" s="1607">
        <v>0</v>
      </c>
      <c r="J23" s="1607">
        <v>0</v>
      </c>
      <c r="K23" s="1607">
        <v>1900</v>
      </c>
      <c r="L23" s="1602">
        <f t="shared" si="1"/>
        <v>1900</v>
      </c>
    </row>
    <row r="24" spans="1:12" ht="30" customHeight="1">
      <c r="A24" s="1819"/>
      <c r="B24" s="1600" t="s">
        <v>76</v>
      </c>
      <c r="C24" s="1607">
        <v>2222.7</v>
      </c>
      <c r="D24" s="1607">
        <v>120</v>
      </c>
      <c r="E24" s="1607">
        <v>0</v>
      </c>
      <c r="F24" s="1607">
        <v>0</v>
      </c>
      <c r="G24" s="1606">
        <v>19</v>
      </c>
      <c r="H24" s="1607">
        <v>7</v>
      </c>
      <c r="I24" s="1607">
        <v>0</v>
      </c>
      <c r="J24" s="1607">
        <v>64</v>
      </c>
      <c r="K24" s="1607">
        <v>0</v>
      </c>
      <c r="L24" s="1602">
        <f t="shared" si="1"/>
        <v>2432.7</v>
      </c>
    </row>
    <row r="25" spans="1:12" ht="30" customHeight="1">
      <c r="A25" s="1819"/>
      <c r="B25" s="1600" t="s">
        <v>77</v>
      </c>
      <c r="C25" s="1607">
        <v>0</v>
      </c>
      <c r="D25" s="1607">
        <v>0</v>
      </c>
      <c r="E25" s="1607">
        <v>290000</v>
      </c>
      <c r="F25" s="1607">
        <v>0</v>
      </c>
      <c r="G25" s="1606">
        <v>0</v>
      </c>
      <c r="H25" s="1607">
        <v>0</v>
      </c>
      <c r="I25" s="1607">
        <v>0</v>
      </c>
      <c r="J25" s="1607">
        <v>0</v>
      </c>
      <c r="K25" s="1607">
        <v>0</v>
      </c>
      <c r="L25" s="1602">
        <f t="shared" si="1"/>
        <v>290000</v>
      </c>
    </row>
    <row r="26" spans="1:12" ht="30" customHeight="1">
      <c r="A26" s="1819"/>
      <c r="B26" s="1600" t="s">
        <v>78</v>
      </c>
      <c r="C26" s="1607">
        <v>0</v>
      </c>
      <c r="D26" s="1607">
        <v>0</v>
      </c>
      <c r="E26" s="1607">
        <v>0</v>
      </c>
      <c r="F26" s="1607">
        <v>0</v>
      </c>
      <c r="G26" s="1606">
        <v>0</v>
      </c>
      <c r="H26" s="1607">
        <v>0</v>
      </c>
      <c r="I26" s="1607">
        <v>0</v>
      </c>
      <c r="J26" s="1607">
        <v>0</v>
      </c>
      <c r="K26" s="1607">
        <v>0</v>
      </c>
      <c r="L26" s="1602">
        <f t="shared" si="1"/>
        <v>0</v>
      </c>
    </row>
    <row r="27" spans="1:12" ht="30" customHeight="1" hidden="1">
      <c r="A27" s="1819"/>
      <c r="B27" s="1600" t="s">
        <v>79</v>
      </c>
      <c r="C27" s="1607"/>
      <c r="D27" s="1607"/>
      <c r="E27" s="1607"/>
      <c r="F27" s="1607"/>
      <c r="G27" s="1606"/>
      <c r="H27" s="1607"/>
      <c r="I27" s="1607"/>
      <c r="J27" s="1607"/>
      <c r="K27" s="1607"/>
      <c r="L27" s="1602">
        <f t="shared" si="1"/>
        <v>0</v>
      </c>
    </row>
    <row r="28" spans="1:12" ht="30" customHeight="1">
      <c r="A28" s="1819"/>
      <c r="B28" s="1600" t="s">
        <v>79</v>
      </c>
      <c r="C28" s="1607">
        <v>80</v>
      </c>
      <c r="D28" s="1607">
        <v>0</v>
      </c>
      <c r="E28" s="1607">
        <v>100</v>
      </c>
      <c r="F28" s="1607">
        <v>0</v>
      </c>
      <c r="G28" s="1606">
        <v>0</v>
      </c>
      <c r="H28" s="1607">
        <v>0</v>
      </c>
      <c r="I28" s="1607">
        <v>0</v>
      </c>
      <c r="J28" s="1607">
        <v>0</v>
      </c>
      <c r="K28" s="1607">
        <v>0</v>
      </c>
      <c r="L28" s="1602">
        <f t="shared" si="1"/>
        <v>180</v>
      </c>
    </row>
    <row r="29" spans="1:12" ht="30" customHeight="1">
      <c r="A29" s="1819"/>
      <c r="B29" s="1600" t="s">
        <v>162</v>
      </c>
      <c r="C29" s="1607">
        <v>0</v>
      </c>
      <c r="D29" s="1607">
        <v>1000</v>
      </c>
      <c r="E29" s="1607">
        <v>0</v>
      </c>
      <c r="F29" s="1607">
        <v>0</v>
      </c>
      <c r="G29" s="1606">
        <v>0</v>
      </c>
      <c r="H29" s="1607">
        <v>0</v>
      </c>
      <c r="I29" s="1607">
        <v>0</v>
      </c>
      <c r="J29" s="1607">
        <v>0</v>
      </c>
      <c r="K29" s="1607">
        <v>0</v>
      </c>
      <c r="L29" s="1602">
        <f t="shared" si="1"/>
        <v>1000</v>
      </c>
    </row>
    <row r="30" spans="1:12" ht="30" customHeight="1">
      <c r="A30" s="1819"/>
      <c r="B30" s="1621" t="s">
        <v>443</v>
      </c>
      <c r="C30" s="1612">
        <v>0</v>
      </c>
      <c r="D30" s="1612">
        <v>190000</v>
      </c>
      <c r="E30" s="1612">
        <v>0</v>
      </c>
      <c r="F30" s="1612">
        <v>0</v>
      </c>
      <c r="G30" s="1622">
        <v>0</v>
      </c>
      <c r="H30" s="1612">
        <v>0</v>
      </c>
      <c r="I30" s="1612">
        <v>0</v>
      </c>
      <c r="J30" s="1612">
        <v>0</v>
      </c>
      <c r="K30" s="1612">
        <v>0</v>
      </c>
      <c r="L30" s="1623">
        <f t="shared" si="1"/>
        <v>190000</v>
      </c>
    </row>
    <row r="31" spans="1:12" ht="43.5" customHeight="1">
      <c r="A31" s="1820"/>
      <c r="B31" s="1619" t="s">
        <v>160</v>
      </c>
      <c r="C31" s="1414">
        <f aca="true" t="shared" si="2" ref="C31:L31">SUM(C20:C30)</f>
        <v>17339.7</v>
      </c>
      <c r="D31" s="1414">
        <f t="shared" si="2"/>
        <v>191170</v>
      </c>
      <c r="E31" s="1414">
        <f t="shared" si="2"/>
        <v>300100</v>
      </c>
      <c r="F31" s="1414">
        <f t="shared" si="2"/>
        <v>0</v>
      </c>
      <c r="G31" s="1411">
        <f t="shared" si="2"/>
        <v>64</v>
      </c>
      <c r="H31" s="1414">
        <f t="shared" si="2"/>
        <v>7</v>
      </c>
      <c r="I31" s="1414">
        <f t="shared" si="2"/>
        <v>0</v>
      </c>
      <c r="J31" s="1414">
        <f t="shared" si="2"/>
        <v>64</v>
      </c>
      <c r="K31" s="1414">
        <f t="shared" si="2"/>
        <v>1900</v>
      </c>
      <c r="L31" s="1624">
        <f t="shared" si="2"/>
        <v>510644.7</v>
      </c>
    </row>
    <row r="32" spans="1:12" ht="58.5" customHeight="1" thickBot="1">
      <c r="A32" s="1807" t="s">
        <v>205</v>
      </c>
      <c r="B32" s="1808"/>
      <c r="C32" s="1808"/>
      <c r="D32" s="1808"/>
      <c r="E32" s="1808"/>
      <c r="F32" s="1808"/>
      <c r="G32" s="1808"/>
      <c r="H32" s="1808"/>
      <c r="I32" s="1808"/>
      <c r="J32" s="1808"/>
      <c r="K32" s="1808"/>
      <c r="L32" s="350">
        <f>L31-L19</f>
        <v>76759.70000000001</v>
      </c>
    </row>
  </sheetData>
  <sheetProtection/>
  <mergeCells count="7">
    <mergeCell ref="A32:K32"/>
    <mergeCell ref="A1:K1"/>
    <mergeCell ref="A2:B2"/>
    <mergeCell ref="L2:L3"/>
    <mergeCell ref="A3:B3"/>
    <mergeCell ref="A4:A19"/>
    <mergeCell ref="A20:A31"/>
  </mergeCells>
  <printOptions horizontalCentered="1"/>
  <pageMargins left="0.31496062992125984" right="0.2755905511811024" top="0.5511811023622047" bottom="0.31496062992125984" header="0.2755905511811024" footer="0.15748031496062992"/>
  <pageSetup fitToHeight="1" fitToWidth="1" horizontalDpi="600" verticalDpi="600" orientation="portrait" paperSize="9" scale="66" r:id="rId1"/>
  <headerFooter alignWithMargins="0">
    <oddFooter>&amp;L&amp;"Times New Roman,Obyčejné"&amp;8Rozpočet na rok 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9"/>
  <sheetViews>
    <sheetView view="pageBreakPreview" zoomScaleSheetLayoutView="100" zoomScalePageLayoutView="85" workbookViewId="0" topLeftCell="A1">
      <selection activeCell="E10" sqref="E10"/>
    </sheetView>
  </sheetViews>
  <sheetFormatPr defaultColWidth="9.00390625" defaultRowHeight="12.75"/>
  <cols>
    <col min="1" max="1" width="44.75390625" style="345" customWidth="1"/>
    <col min="2" max="2" width="12.125" style="345" customWidth="1"/>
    <col min="3" max="3" width="11.75390625" style="345" customWidth="1"/>
    <col min="4" max="5" width="11.25390625" style="345" customWidth="1"/>
    <col min="6" max="6" width="12.00390625" style="345" customWidth="1"/>
    <col min="7" max="7" width="11.125" style="345" customWidth="1"/>
    <col min="8" max="10" width="12.75390625" style="345" customWidth="1"/>
    <col min="11" max="11" width="12.00390625" style="345" customWidth="1"/>
    <col min="12" max="16384" width="9.125" style="345" customWidth="1"/>
  </cols>
  <sheetData>
    <row r="1" spans="1:11" ht="36.75" customHeight="1">
      <c r="A1" s="1821" t="s">
        <v>529</v>
      </c>
      <c r="B1" s="1822"/>
      <c r="C1" s="1822"/>
      <c r="D1" s="1822"/>
      <c r="E1" s="1822"/>
      <c r="F1" s="1822"/>
      <c r="G1" s="1822"/>
      <c r="H1" s="1822"/>
      <c r="I1" s="1823"/>
      <c r="J1" s="1823"/>
      <c r="K1" s="1625" t="s">
        <v>516</v>
      </c>
    </row>
    <row r="2" spans="1:11" ht="46.5" customHeight="1" thickBot="1">
      <c r="A2" s="853" t="s">
        <v>475</v>
      </c>
      <c r="B2" s="853" t="s">
        <v>476</v>
      </c>
      <c r="C2" s="853" t="s">
        <v>477</v>
      </c>
      <c r="D2" s="853" t="s">
        <v>565</v>
      </c>
      <c r="E2" s="1663" t="s">
        <v>769</v>
      </c>
      <c r="F2" s="1102" t="s">
        <v>715</v>
      </c>
      <c r="G2" s="853" t="s">
        <v>478</v>
      </c>
      <c r="H2" s="853" t="s">
        <v>479</v>
      </c>
      <c r="I2" s="853" t="s">
        <v>480</v>
      </c>
      <c r="J2" s="853" t="s">
        <v>563</v>
      </c>
      <c r="K2" s="853" t="s">
        <v>593</v>
      </c>
    </row>
    <row r="3" spans="1:11" ht="30.75" customHeight="1">
      <c r="A3" s="854" t="s">
        <v>481</v>
      </c>
      <c r="B3" s="855">
        <v>99701.3</v>
      </c>
      <c r="C3" s="855">
        <v>98372</v>
      </c>
      <c r="D3" s="855">
        <v>75958.2</v>
      </c>
      <c r="E3" s="855">
        <v>60295.4</v>
      </c>
      <c r="F3" s="856">
        <v>79600</v>
      </c>
      <c r="G3" s="856">
        <v>76000</v>
      </c>
      <c r="H3" s="856">
        <v>74000</v>
      </c>
      <c r="I3" s="856">
        <v>73000</v>
      </c>
      <c r="J3" s="856">
        <v>72000</v>
      </c>
      <c r="K3" s="856">
        <v>72000</v>
      </c>
    </row>
    <row r="4" spans="1:11" ht="30.75" customHeight="1">
      <c r="A4" s="854" t="s">
        <v>482</v>
      </c>
      <c r="B4" s="855">
        <v>20584.7</v>
      </c>
      <c r="C4" s="855">
        <v>11715.6</v>
      </c>
      <c r="D4" s="855">
        <v>11135.7</v>
      </c>
      <c r="E4" s="855">
        <v>9984.7</v>
      </c>
      <c r="F4" s="856">
        <v>10350</v>
      </c>
      <c r="G4" s="856">
        <v>8000</v>
      </c>
      <c r="H4" s="856">
        <v>7800</v>
      </c>
      <c r="I4" s="856">
        <v>7800</v>
      </c>
      <c r="J4" s="856">
        <v>7000</v>
      </c>
      <c r="K4" s="856">
        <v>6900</v>
      </c>
    </row>
    <row r="5" spans="1:11" ht="30.75" customHeight="1" thickBot="1">
      <c r="A5" s="857" t="s">
        <v>483</v>
      </c>
      <c r="B5" s="856">
        <v>0</v>
      </c>
      <c r="C5" s="858">
        <v>0</v>
      </c>
      <c r="D5" s="856">
        <v>1000</v>
      </c>
      <c r="E5" s="858">
        <v>156</v>
      </c>
      <c r="F5" s="856">
        <v>0</v>
      </c>
      <c r="G5" s="856">
        <v>0</v>
      </c>
      <c r="H5" s="856">
        <v>0</v>
      </c>
      <c r="I5" s="856">
        <v>0</v>
      </c>
      <c r="J5" s="856">
        <v>0</v>
      </c>
      <c r="K5" s="856">
        <v>0</v>
      </c>
    </row>
    <row r="6" spans="1:11" ht="30.75" customHeight="1" thickTop="1">
      <c r="A6" s="859" t="s">
        <v>512</v>
      </c>
      <c r="B6" s="860">
        <f aca="true" t="shared" si="0" ref="B6:J6">SUM(B3:B5)</f>
        <v>120286</v>
      </c>
      <c r="C6" s="860">
        <f t="shared" si="0"/>
        <v>110087.6</v>
      </c>
      <c r="D6" s="860">
        <f t="shared" si="0"/>
        <v>88093.9</v>
      </c>
      <c r="E6" s="860">
        <f t="shared" si="0"/>
        <v>70436.1</v>
      </c>
      <c r="F6" s="860">
        <f t="shared" si="0"/>
        <v>89950</v>
      </c>
      <c r="G6" s="860">
        <f t="shared" si="0"/>
        <v>84000</v>
      </c>
      <c r="H6" s="860">
        <f t="shared" si="0"/>
        <v>81800</v>
      </c>
      <c r="I6" s="861">
        <f>SUM(I3:I5)</f>
        <v>80800</v>
      </c>
      <c r="J6" s="861">
        <f t="shared" si="0"/>
        <v>79000</v>
      </c>
      <c r="K6" s="861">
        <f>SUM(K3:K5)</f>
        <v>78900</v>
      </c>
    </row>
    <row r="7" spans="1:11" ht="30.75" customHeight="1" thickBot="1">
      <c r="A7" s="857" t="s">
        <v>484</v>
      </c>
      <c r="B7" s="855">
        <v>732107.5</v>
      </c>
      <c r="C7" s="855">
        <v>722937.9</v>
      </c>
      <c r="D7" s="855">
        <v>653337.71</v>
      </c>
      <c r="E7" s="855">
        <v>591629.1</v>
      </c>
      <c r="F7" s="856">
        <v>680000</v>
      </c>
      <c r="G7" s="856">
        <v>440000</v>
      </c>
      <c r="H7" s="856">
        <v>415000</v>
      </c>
      <c r="I7" s="856">
        <v>405000</v>
      </c>
      <c r="J7" s="856">
        <v>402900</v>
      </c>
      <c r="K7" s="856">
        <v>400000</v>
      </c>
    </row>
    <row r="8" spans="1:11" ht="30.75" customHeight="1" thickBot="1" thickTop="1">
      <c r="A8" s="862" t="s">
        <v>485</v>
      </c>
      <c r="B8" s="863">
        <f aca="true" t="shared" si="1" ref="B8:J8">B7+B6</f>
        <v>852393.5</v>
      </c>
      <c r="C8" s="863">
        <f t="shared" si="1"/>
        <v>833025.5</v>
      </c>
      <c r="D8" s="863">
        <f>SUM(D6:D7)</f>
        <v>741431.61</v>
      </c>
      <c r="E8" s="863">
        <f>E7+E6</f>
        <v>662065.2</v>
      </c>
      <c r="F8" s="863">
        <f t="shared" si="1"/>
        <v>769950</v>
      </c>
      <c r="G8" s="863">
        <f t="shared" si="1"/>
        <v>524000</v>
      </c>
      <c r="H8" s="863">
        <f t="shared" si="1"/>
        <v>496800</v>
      </c>
      <c r="I8" s="863">
        <f>I7+I6</f>
        <v>485800</v>
      </c>
      <c r="J8" s="863">
        <f t="shared" si="1"/>
        <v>481900</v>
      </c>
      <c r="K8" s="863">
        <f>K7+K6</f>
        <v>478900</v>
      </c>
    </row>
    <row r="9" spans="1:11" ht="30.75" customHeight="1">
      <c r="A9" s="864" t="s">
        <v>486</v>
      </c>
      <c r="B9" s="865">
        <v>709475.5</v>
      </c>
      <c r="C9" s="865">
        <v>698891.4</v>
      </c>
      <c r="D9" s="865">
        <v>533366.7</v>
      </c>
      <c r="E9" s="865">
        <v>452334.6</v>
      </c>
      <c r="F9" s="865">
        <v>544260</v>
      </c>
      <c r="G9" s="865">
        <v>460000</v>
      </c>
      <c r="H9" s="865">
        <v>440000</v>
      </c>
      <c r="I9" s="865">
        <v>420000</v>
      </c>
      <c r="J9" s="865">
        <v>417500</v>
      </c>
      <c r="K9" s="865">
        <v>412000</v>
      </c>
    </row>
    <row r="10" spans="1:11" ht="30.75" customHeight="1" thickBot="1">
      <c r="A10" s="857" t="s">
        <v>487</v>
      </c>
      <c r="B10" s="856">
        <v>187052.5</v>
      </c>
      <c r="C10" s="856">
        <v>98385.3</v>
      </c>
      <c r="D10" s="856">
        <v>59589.7</v>
      </c>
      <c r="E10" s="858">
        <v>70115.6</v>
      </c>
      <c r="F10" s="856">
        <v>280000</v>
      </c>
      <c r="G10" s="856">
        <v>125000</v>
      </c>
      <c r="H10" s="856">
        <v>115000</v>
      </c>
      <c r="I10" s="856">
        <v>105000</v>
      </c>
      <c r="J10" s="856">
        <v>94000</v>
      </c>
      <c r="K10" s="856">
        <v>91000</v>
      </c>
    </row>
    <row r="11" spans="1:12" ht="30.75" customHeight="1" thickBot="1" thickTop="1">
      <c r="A11" s="862" t="s">
        <v>488</v>
      </c>
      <c r="B11" s="863">
        <f>SUM(B9:B10)</f>
        <v>896528</v>
      </c>
      <c r="C11" s="863">
        <f>SUM(C9:C10)</f>
        <v>797276.7000000001</v>
      </c>
      <c r="D11" s="863">
        <f aca="true" t="shared" si="2" ref="D11:J11">SUM(D9:D10)</f>
        <v>592956.3999999999</v>
      </c>
      <c r="E11" s="863">
        <f>SUM(E9:E10)</f>
        <v>522450.19999999995</v>
      </c>
      <c r="F11" s="863">
        <f t="shared" si="2"/>
        <v>824260</v>
      </c>
      <c r="G11" s="863">
        <f t="shared" si="2"/>
        <v>585000</v>
      </c>
      <c r="H11" s="863">
        <f t="shared" si="2"/>
        <v>555000</v>
      </c>
      <c r="I11" s="863">
        <f>SUM(I9:I10)</f>
        <v>525000</v>
      </c>
      <c r="J11" s="863">
        <f t="shared" si="2"/>
        <v>511500</v>
      </c>
      <c r="K11" s="863">
        <f>SUM(K9:K10)</f>
        <v>503000</v>
      </c>
      <c r="L11" s="851"/>
    </row>
    <row r="12" spans="1:11" ht="30.75" customHeight="1">
      <c r="A12" s="866" t="s">
        <v>489</v>
      </c>
      <c r="B12" s="867">
        <f aca="true" t="shared" si="3" ref="B12:K12">B8-B11</f>
        <v>-44134.5</v>
      </c>
      <c r="C12" s="867">
        <f t="shared" si="3"/>
        <v>35748.79999999993</v>
      </c>
      <c r="D12" s="867">
        <f t="shared" si="3"/>
        <v>148475.21000000008</v>
      </c>
      <c r="E12" s="868">
        <f t="shared" si="3"/>
        <v>139615</v>
      </c>
      <c r="F12" s="868">
        <f t="shared" si="3"/>
        <v>-54310</v>
      </c>
      <c r="G12" s="868">
        <f t="shared" si="3"/>
        <v>-61000</v>
      </c>
      <c r="H12" s="868">
        <f t="shared" si="3"/>
        <v>-58200</v>
      </c>
      <c r="I12" s="867">
        <f>I8-I11</f>
        <v>-39200</v>
      </c>
      <c r="J12" s="867">
        <f t="shared" si="3"/>
        <v>-29600</v>
      </c>
      <c r="K12" s="867">
        <f t="shared" si="3"/>
        <v>-24100</v>
      </c>
    </row>
    <row r="13" spans="1:11" ht="30.75" customHeight="1">
      <c r="A13" s="854" t="s">
        <v>490</v>
      </c>
      <c r="B13" s="869"/>
      <c r="C13" s="869"/>
      <c r="D13" s="869"/>
      <c r="E13" s="869"/>
      <c r="F13" s="869"/>
      <c r="G13" s="869"/>
      <c r="H13" s="869"/>
      <c r="I13" s="869"/>
      <c r="J13" s="869"/>
      <c r="K13" s="869"/>
    </row>
    <row r="14" spans="1:11" ht="30.75" customHeight="1">
      <c r="A14" s="854" t="s">
        <v>513</v>
      </c>
      <c r="B14" s="869"/>
      <c r="C14" s="869"/>
      <c r="D14" s="869"/>
      <c r="E14" s="869"/>
      <c r="F14" s="869"/>
      <c r="G14" s="869"/>
      <c r="H14" s="869"/>
      <c r="I14" s="869"/>
      <c r="J14" s="869"/>
      <c r="K14" s="869"/>
    </row>
    <row r="15" spans="1:11" ht="30.75" customHeight="1">
      <c r="A15" s="854" t="s">
        <v>515</v>
      </c>
      <c r="B15" s="869"/>
      <c r="C15" s="869"/>
      <c r="D15" s="869"/>
      <c r="E15" s="869"/>
      <c r="F15" s="869"/>
      <c r="G15" s="869"/>
      <c r="H15" s="869"/>
      <c r="I15" s="869"/>
      <c r="J15" s="869"/>
      <c r="K15" s="869"/>
    </row>
    <row r="16" spans="1:11" ht="30.75" customHeight="1">
      <c r="A16" s="870" t="s">
        <v>491</v>
      </c>
      <c r="B16" s="871"/>
      <c r="C16" s="871"/>
      <c r="D16" s="871"/>
      <c r="E16" s="872"/>
      <c r="F16" s="872"/>
      <c r="G16" s="872"/>
      <c r="H16" s="872"/>
      <c r="I16" s="872"/>
      <c r="J16" s="872"/>
      <c r="K16" s="872"/>
    </row>
    <row r="17" spans="1:11" ht="30.75" customHeight="1">
      <c r="A17" s="854" t="s">
        <v>513</v>
      </c>
      <c r="B17" s="871"/>
      <c r="C17" s="871"/>
      <c r="D17" s="871"/>
      <c r="E17" s="872"/>
      <c r="F17" s="872"/>
      <c r="G17" s="872"/>
      <c r="H17" s="872"/>
      <c r="I17" s="872"/>
      <c r="J17" s="872"/>
      <c r="K17" s="872"/>
    </row>
    <row r="18" spans="1:11" ht="30.75" customHeight="1" thickBot="1">
      <c r="A18" s="854" t="s">
        <v>514</v>
      </c>
      <c r="B18" s="871"/>
      <c r="C18" s="871"/>
      <c r="D18" s="871"/>
      <c r="E18" s="871"/>
      <c r="F18" s="871"/>
      <c r="G18" s="871"/>
      <c r="H18" s="871"/>
      <c r="I18" s="871"/>
      <c r="J18" s="871"/>
      <c r="K18" s="871"/>
    </row>
    <row r="19" spans="1:11" ht="30.75" customHeight="1">
      <c r="A19" s="873" t="s">
        <v>492</v>
      </c>
      <c r="B19" s="874"/>
      <c r="C19" s="874"/>
      <c r="D19" s="874"/>
      <c r="E19" s="874"/>
      <c r="F19" s="874"/>
      <c r="G19" s="874"/>
      <c r="H19" s="874"/>
      <c r="I19" s="874"/>
      <c r="J19" s="874"/>
      <c r="K19" s="874"/>
    </row>
    <row r="26" ht="9.75" customHeight="1"/>
  </sheetData>
  <sheetProtection/>
  <mergeCells count="1">
    <mergeCell ref="A1:J1"/>
  </mergeCells>
  <printOptions horizontalCentered="1"/>
  <pageMargins left="0.15748031496062992" right="0.15748031496062992" top="0.4724409448818898" bottom="0.15748031496062992" header="0.2362204724409449" footer="0.15748031496062992"/>
  <pageSetup horizontalDpi="600" verticalDpi="600" orientation="landscape" paperSize="9" scale="89" r:id="rId1"/>
  <headerFooter alignWithMargins="0">
    <oddFooter>&amp;L&amp;"Times New Roman,Obyčejné"&amp;8Rozpočet na rok 2014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SheetLayoutView="100" workbookViewId="0" topLeftCell="A1">
      <selection activeCell="F21" sqref="F21"/>
    </sheetView>
  </sheetViews>
  <sheetFormatPr defaultColWidth="9.00390625" defaultRowHeight="12.75"/>
  <cols>
    <col min="1" max="1" width="15.75390625" style="825" customWidth="1"/>
    <col min="2" max="2" width="16.625" style="825" customWidth="1"/>
    <col min="3" max="3" width="70.75390625" style="825" customWidth="1"/>
    <col min="4" max="4" width="21.625" style="825" customWidth="1"/>
    <col min="5" max="16384" width="9.125" style="825" customWidth="1"/>
  </cols>
  <sheetData>
    <row r="1" spans="1:4" ht="46.5" customHeight="1">
      <c r="A1" s="1824" t="s">
        <v>564</v>
      </c>
      <c r="B1" s="1824"/>
      <c r="C1" s="1824"/>
      <c r="D1" s="875" t="s">
        <v>243</v>
      </c>
    </row>
    <row r="2" spans="1:4" ht="30" customHeight="1" thickBot="1">
      <c r="A2" s="932" t="s">
        <v>500</v>
      </c>
      <c r="B2" s="932" t="s">
        <v>7</v>
      </c>
      <c r="C2" s="932" t="s">
        <v>501</v>
      </c>
      <c r="D2" s="932" t="s">
        <v>502</v>
      </c>
    </row>
    <row r="3" spans="1:4" ht="30" customHeight="1">
      <c r="A3" s="978" t="s">
        <v>336</v>
      </c>
      <c r="B3" s="977" t="s">
        <v>415</v>
      </c>
      <c r="C3" s="1547" t="s">
        <v>706</v>
      </c>
      <c r="D3" s="1548">
        <v>8000</v>
      </c>
    </row>
    <row r="4" spans="1:4" ht="30" customHeight="1">
      <c r="A4" s="828" t="s">
        <v>336</v>
      </c>
      <c r="B4" s="850" t="s">
        <v>415</v>
      </c>
      <c r="C4" s="980" t="s">
        <v>707</v>
      </c>
      <c r="D4" s="1385">
        <v>14500</v>
      </c>
    </row>
    <row r="5" spans="1:4" ht="30" customHeight="1">
      <c r="A5" s="828" t="s">
        <v>336</v>
      </c>
      <c r="B5" s="850" t="s">
        <v>415</v>
      </c>
      <c r="C5" s="980" t="s">
        <v>1</v>
      </c>
      <c r="D5" s="1385">
        <v>400</v>
      </c>
    </row>
    <row r="6" spans="1:4" ht="30" customHeight="1">
      <c r="A6" s="828" t="s">
        <v>336</v>
      </c>
      <c r="B6" s="850" t="s">
        <v>415</v>
      </c>
      <c r="C6" s="980" t="s">
        <v>0</v>
      </c>
      <c r="D6" s="1385">
        <v>17.5</v>
      </c>
    </row>
    <row r="7" spans="1:4" ht="30" customHeight="1">
      <c r="A7" s="828" t="s">
        <v>336</v>
      </c>
      <c r="B7" s="850" t="s">
        <v>415</v>
      </c>
      <c r="C7" s="980" t="s">
        <v>2</v>
      </c>
      <c r="D7" s="1385">
        <v>260</v>
      </c>
    </row>
    <row r="8" spans="1:4" ht="30" customHeight="1">
      <c r="A8" s="828" t="s">
        <v>336</v>
      </c>
      <c r="B8" s="850" t="s">
        <v>415</v>
      </c>
      <c r="C8" s="980" t="s">
        <v>3</v>
      </c>
      <c r="D8" s="1385">
        <v>4600</v>
      </c>
    </row>
    <row r="9" spans="1:4" ht="30" customHeight="1">
      <c r="A9" s="1686" t="s">
        <v>334</v>
      </c>
      <c r="B9" s="1687" t="s">
        <v>678</v>
      </c>
      <c r="C9" s="1688" t="s">
        <v>705</v>
      </c>
      <c r="D9" s="1689">
        <v>2000</v>
      </c>
    </row>
    <row r="10" spans="1:4" ht="30" customHeight="1">
      <c r="A10" s="1686" t="s">
        <v>334</v>
      </c>
      <c r="B10" s="1687" t="s">
        <v>678</v>
      </c>
      <c r="C10" s="1688" t="s">
        <v>767</v>
      </c>
      <c r="D10" s="1689">
        <v>1400</v>
      </c>
    </row>
    <row r="11" spans="1:4" ht="30" customHeight="1">
      <c r="A11" s="828" t="s">
        <v>334</v>
      </c>
      <c r="B11" s="850" t="s">
        <v>678</v>
      </c>
      <c r="C11" s="980" t="s">
        <v>768</v>
      </c>
      <c r="D11" s="1385">
        <v>2400</v>
      </c>
    </row>
    <row r="12" spans="1:4" ht="33" customHeight="1">
      <c r="A12" s="930" t="s">
        <v>356</v>
      </c>
      <c r="B12" s="931" t="s">
        <v>504</v>
      </c>
      <c r="C12" s="1690" t="s">
        <v>669</v>
      </c>
      <c r="D12" s="1386">
        <v>2300</v>
      </c>
    </row>
    <row r="13" spans="1:4" ht="39" customHeight="1">
      <c r="A13" s="828" t="s">
        <v>356</v>
      </c>
      <c r="B13" s="850" t="s">
        <v>504</v>
      </c>
      <c r="C13" s="1484" t="s">
        <v>670</v>
      </c>
      <c r="D13" s="1385">
        <v>1500</v>
      </c>
    </row>
    <row r="14" spans="1:4" ht="39" customHeight="1">
      <c r="A14" s="828" t="s">
        <v>356</v>
      </c>
      <c r="B14" s="850" t="s">
        <v>504</v>
      </c>
      <c r="C14" s="979" t="s">
        <v>676</v>
      </c>
      <c r="D14" s="1385">
        <v>3600</v>
      </c>
    </row>
    <row r="15" spans="1:4" ht="39" customHeight="1">
      <c r="A15" s="828" t="s">
        <v>356</v>
      </c>
      <c r="B15" s="850" t="s">
        <v>504</v>
      </c>
      <c r="C15" s="1485" t="s">
        <v>671</v>
      </c>
      <c r="D15" s="1386">
        <v>500</v>
      </c>
    </row>
    <row r="16" spans="1:4" ht="39" customHeight="1">
      <c r="A16" s="828" t="s">
        <v>356</v>
      </c>
      <c r="B16" s="850" t="s">
        <v>504</v>
      </c>
      <c r="C16" s="1485" t="s">
        <v>672</v>
      </c>
      <c r="D16" s="1386">
        <v>2000</v>
      </c>
    </row>
    <row r="17" spans="1:6" ht="39" customHeight="1">
      <c r="A17" s="930" t="s">
        <v>356</v>
      </c>
      <c r="B17" s="931" t="s">
        <v>504</v>
      </c>
      <c r="C17" s="1486" t="s">
        <v>673</v>
      </c>
      <c r="D17" s="1386">
        <v>1200</v>
      </c>
      <c r="F17" s="1464"/>
    </row>
    <row r="18" spans="1:4" ht="39" customHeight="1">
      <c r="A18" s="828" t="s">
        <v>356</v>
      </c>
      <c r="B18" s="850" t="s">
        <v>504</v>
      </c>
      <c r="C18" s="979" t="s">
        <v>674</v>
      </c>
      <c r="D18" s="1385">
        <v>2200</v>
      </c>
    </row>
    <row r="19" spans="1:4" ht="39" customHeight="1">
      <c r="A19" s="828" t="s">
        <v>356</v>
      </c>
      <c r="B19" s="850" t="s">
        <v>504</v>
      </c>
      <c r="C19" s="979" t="s">
        <v>675</v>
      </c>
      <c r="D19" s="1385">
        <v>300</v>
      </c>
    </row>
    <row r="20" spans="1:4" ht="39" customHeight="1">
      <c r="A20" s="828" t="s">
        <v>540</v>
      </c>
      <c r="B20" s="850" t="s">
        <v>550</v>
      </c>
      <c r="C20" s="979" t="s">
        <v>770</v>
      </c>
      <c r="D20" s="1385">
        <v>6500</v>
      </c>
    </row>
    <row r="21" spans="1:4" ht="39" customHeight="1">
      <c r="A21" s="828" t="s">
        <v>540</v>
      </c>
      <c r="B21" s="850" t="s">
        <v>550</v>
      </c>
      <c r="C21" s="979" t="s">
        <v>771</v>
      </c>
      <c r="D21" s="1385">
        <v>3500</v>
      </c>
    </row>
    <row r="22" spans="1:4" ht="65.25" customHeight="1">
      <c r="A22" s="1626" t="s">
        <v>572</v>
      </c>
      <c r="B22" s="1627" t="s">
        <v>584</v>
      </c>
      <c r="C22" s="1628" t="s">
        <v>743</v>
      </c>
      <c r="D22" s="1629">
        <v>6200</v>
      </c>
    </row>
    <row r="23" spans="1:4" ht="39" customHeight="1">
      <c r="A23" s="828" t="s">
        <v>539</v>
      </c>
      <c r="B23" s="850" t="s">
        <v>548</v>
      </c>
      <c r="C23" s="979" t="s">
        <v>4</v>
      </c>
      <c r="D23" s="1385">
        <v>10000</v>
      </c>
    </row>
    <row r="24" spans="1:4" ht="39" customHeight="1" thickBot="1">
      <c r="A24" s="828" t="s">
        <v>539</v>
      </c>
      <c r="B24" s="850" t="s">
        <v>548</v>
      </c>
      <c r="C24" s="980" t="s">
        <v>5</v>
      </c>
      <c r="D24" s="1385">
        <v>8000</v>
      </c>
    </row>
    <row r="25" spans="1:4" ht="39" customHeight="1" thickTop="1">
      <c r="A25" s="826" t="s">
        <v>241</v>
      </c>
      <c r="B25" s="827"/>
      <c r="C25" s="827"/>
      <c r="D25" s="1384">
        <f>SUM(D3:D24)</f>
        <v>81377.5</v>
      </c>
    </row>
  </sheetData>
  <sheetProtection/>
  <mergeCells count="1">
    <mergeCell ref="A1:C1"/>
  </mergeCells>
  <printOptions horizontalCentered="1"/>
  <pageMargins left="0.17" right="0.15748031496062992" top="0.57" bottom="0.4724409448818898" header="0.31496062992125984" footer="0.31496062992125984"/>
  <pageSetup horizontalDpi="600" verticalDpi="600" orientation="portrait" paperSize="9" scale="80" r:id="rId1"/>
  <headerFooter>
    <oddFooter>&amp;LRozpočet na rok 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Pražáková Marcela</dc:creator>
  <cp:keywords/>
  <dc:description/>
  <cp:lastModifiedBy> </cp:lastModifiedBy>
  <cp:lastPrinted>2013-12-04T16:15:43Z</cp:lastPrinted>
  <dcterms:created xsi:type="dcterms:W3CDTF">2001-10-18T11:13:00Z</dcterms:created>
  <dcterms:modified xsi:type="dcterms:W3CDTF">2014-02-10T08:55:25Z</dcterms:modified>
  <cp:category/>
  <cp:version/>
  <cp:contentType/>
  <cp:contentStatus/>
</cp:coreProperties>
</file>