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65236" yWindow="65476" windowWidth="12120" windowHeight="8280" tabRatio="915" firstSheet="4" activeTab="10"/>
  </bookViews>
  <sheets>
    <sheet name="příjmy" sheetId="1" r:id="rId1"/>
    <sheet name="správní poplatky" sheetId="2" r:id="rId2"/>
    <sheet name="výdaje" sheetId="3" r:id="rId3"/>
    <sheet name="investiční výdaje" sheetId="4" r:id="rId4"/>
    <sheet name="závěrečný účet " sheetId="5" r:id="rId5"/>
    <sheet name="finanční vypořádání" sheetId="6" r:id="rId6"/>
    <sheet name="FRR" sheetId="7" r:id="rId7"/>
    <sheet name="mzdy" sheetId="8" r:id="rId8"/>
    <sheet name="ZČ výnosy, náklady" sheetId="9" r:id="rId9"/>
    <sheet name="ZČ příjmy, výdaje" sheetId="10" r:id="rId10"/>
    <sheet name="investiční program" sheetId="11" r:id="rId11"/>
  </sheets>
  <definedNames>
    <definedName name="_xlnm.Print_Area" localSheetId="5">'finanční vypořádání'!$A$1:$B$58</definedName>
    <definedName name="_xlnm.Print_Area" localSheetId="10">'investiční program'!$A$1:$I$239</definedName>
    <definedName name="_xlnm.Print_Area" localSheetId="3">'investiční výdaje'!$A$1:$F$126</definedName>
    <definedName name="_xlnm.Print_Area" localSheetId="0">'příjmy'!$A$1:$F$51</definedName>
    <definedName name="_xlnm.Print_Area" localSheetId="4">'závěrečný účet '!$A$1:$E$42</definedName>
    <definedName name="_xlnm.Print_Area" localSheetId="9">'ZČ příjmy, výdaje'!$A$1:$I$44</definedName>
  </definedNames>
  <calcPr fullCalcOnLoad="1"/>
</workbook>
</file>

<file path=xl/sharedStrings.xml><?xml version="1.0" encoding="utf-8"?>
<sst xmlns="http://schemas.openxmlformats.org/spreadsheetml/2006/main" count="1234" uniqueCount="762">
  <si>
    <t>Akce je dokončena zkolaudována, předána OSM včetně podkladů pro provedení navýšení pořizovací ceny. V souběhu probíhaly opravy tělocvičny o celkové výši nákladů 1481,0 tis. Kč.</t>
  </si>
  <si>
    <t>Školství kap. 0421 za rok 2004 celkem  64 445,5 tis.Kč</t>
  </si>
  <si>
    <t>0413 - Školství - opravy a udržování (správa majetku)</t>
  </si>
  <si>
    <t>0413</t>
  </si>
  <si>
    <t>Akce rekonstrukce vstupu do budovy v MŠ Nad Palatou byla zahájena i dokončena v roce 2004.</t>
  </si>
  <si>
    <t>Školství za rok 2004 celkem  64 865,0 tis.Kč</t>
  </si>
  <si>
    <t>0521 - Zdravotnictví</t>
  </si>
  <si>
    <t>0521</t>
  </si>
  <si>
    <t>Byl zpracován stavebně technický průzkum s ekonomickou rozvahou. Náklady  UR pro rok 2004 byly vyčerpány.</t>
  </si>
  <si>
    <t>Akce je dokončena, stavební úpravy probíhaly na ohlášení, předána OSM včetně podkladů pro provedení navýšení pořizovací ceny.</t>
  </si>
  <si>
    <t>Zdravotnictví kap. 0521 za rok 2004 celkem 311,7 tis. Kč</t>
  </si>
  <si>
    <t>0500</t>
  </si>
  <si>
    <t>Poskytnutí investičního příspěvku na osazení nových samootvíracích dveří do hlavního vstupu budovy A Zdravotnického zařízení Smíchov.</t>
  </si>
  <si>
    <t>Finanční prostředky na dovybavení Denního stacionáře Na Pláni.</t>
  </si>
  <si>
    <t>Zdravotnictví  za rok 2004 celkem 509,2 tis. Kč</t>
  </si>
  <si>
    <t>0621 - Kultura</t>
  </si>
  <si>
    <t>0621</t>
  </si>
  <si>
    <t>Akce dokončena, stavební úpravy probíhaly na ohlášení, předána OSM vč. podkladů pro navýšení pořizovací ceny. Do nákladů patří ještě faktura za zpracování studie stavebních úprav objektu Portheimka ze 7.6.2002 od firmy RESTIO spol. s.r.o., č.2146 na částku 98 700,-Kč.</t>
  </si>
  <si>
    <t>V letošním roce byla zpracována a zaplacena zadávací dokumentace na  "Rekonstrukci hospodářských budov na koncertní sál" realizace byla z důvodu majetkoprávních vztahů posunuta.</t>
  </si>
  <si>
    <t>Z důvodu nevydařené veřejné obchodní sloutěže na zhotovitele stavby je realizace posunuta do roku 2005. Polovina finančních nákladů je zahrnuta ve výši 90 000 tis.Kč v rozpočtu MČ na rok 2005</t>
  </si>
  <si>
    <t>Kultura kap.0621 za rok  2004 celkem  2 360,3 tis.Kč.</t>
  </si>
  <si>
    <t>0625 - Kultura - kancelář městské části</t>
  </si>
  <si>
    <t>0625</t>
  </si>
  <si>
    <t>Dodání a montáž dvou mobilních ploch INTERICE umožňující bruslení na klasických bruslích.</t>
  </si>
  <si>
    <t>Kultura za rok  2004 celkem  6 639,2 tis.Kč.</t>
  </si>
  <si>
    <t>0721 - Bezpečnost a veřejný pořádek</t>
  </si>
  <si>
    <t>0721</t>
  </si>
  <si>
    <t>Rekonstrukce ZŠ Na Pláni</t>
  </si>
  <si>
    <t>Akce byla v 04/2004 zkolaudována, finančně se zhotovitelem vypořádána předána OSM vč. podkladů pro navýšení pořizovací ceny.</t>
  </si>
  <si>
    <t>0725 - Bezpečnost a veřejný pořádek - kancelář městské části</t>
  </si>
  <si>
    <t>0725</t>
  </si>
  <si>
    <t xml:space="preserve">Stavební úpravy sociálního zařízení Nádražní 16a </t>
  </si>
  <si>
    <t>Peněžitý dar Policii ČR, OŘ Praha II na stavební úpravy sociálního zařízení.</t>
  </si>
  <si>
    <t>Bezpečnost a veřejný pořádek celkem  3 328,9 tis.Kč</t>
  </si>
  <si>
    <t>0821 - Bytové hospodářství</t>
  </si>
  <si>
    <t>0821</t>
  </si>
  <si>
    <t>Realizace závisí na uvolnění jedné ordinace praktického lékaře v objektu. Akce se přesouvá na rok 2005.</t>
  </si>
  <si>
    <t>Realizace stavebních úprav zahájila v 07/2004, dokončení prací dle smlouvy o dílo 08/2005. Finanční náklady na dokončení stavby jsou zahrnuty v rozpočtu MČ na rok 2005.</t>
  </si>
  <si>
    <t>Náklady se týkaly projektové dokumentace, která se nezpracovávala z důvodu navržení objektu k prodeji. Finanční prostředky byly využity v rámci této kapitoly.</t>
  </si>
  <si>
    <t>K zahájení akce v letošním roce nedošlo, protože bylo podmíněno předělením dotace z fondů EU.  Předpoklad obdržení dotace v roce 2005. Akce je zahrnuta do rozpočtu MČ na rok 2005.</t>
  </si>
  <si>
    <t>Akce dokončena, stavební úpravy probíhaly na ohlášení, předána OSM vč. podkladů pro provedení navýšení pořizovací ceny objektu.</t>
  </si>
  <si>
    <t>Akce dokončena, stavební úpravy probíhaly na ohlášení, finančně uzavřena ve 12/04, podklady předány OSM</t>
  </si>
  <si>
    <t>Osazení termoregulačních ventilů v objektech Lumiérů 238/19 a 21, 453/13, 454/15, 455/17, 451/20, 452/22, Ke Kotlářce 1146/12, 1147/14, U Poštovky 1148/1, 1149/3</t>
  </si>
  <si>
    <t>Akce dokončena, stavební úpravy probíhaly na ohlášení, finančně byla uzavřena ve 12/04, podklady předány OSM</t>
  </si>
  <si>
    <t>Stavební úpravy byly dokončeny v 11/2004 a akce byla finančně uzavřena včetně navýšení pořizovací ceny objektu ve 12/2004. Souběžně probíhaly opravy v objektu v celkové výši 1,356.895 Kč.</t>
  </si>
  <si>
    <t xml:space="preserve">Modernizace výtahu dle nařízení vlády 
č. 14/99 Na Skalce 765/17 </t>
  </si>
  <si>
    <t>Na akci bylo zajištěno povolení stavebních úprav v 04/04, realizace zahájila ve IV. čtvrtletí 2004 a bude dokončena ve 4/2005. Akce je zahrnuta do rozpočtu MČ P5 na rok 2005.</t>
  </si>
  <si>
    <t>Modernizace výtahů dle nař. Vlády č. 14/99 Štefánikova 249/28 a 30</t>
  </si>
  <si>
    <t xml:space="preserve">Akce ukončena, zkolaudována, finančně byla uzavřena ve 12/04, finanční prostředky byly dočerpány. </t>
  </si>
  <si>
    <t>Akce nebyla v roce 2004 zahájena z důvodu nedořešených majetkoprávních vztahů. Akce bude zahájena projektovou prípravou v roce 2005 a je součástí rozpočtu MČ P5 na rok 2005.</t>
  </si>
  <si>
    <t>Akce nebyla v roce 2004 realizována - objekt byl navržen k prodeji.</t>
  </si>
  <si>
    <t>Stavební úpravy domu Na Valentince 451/5 - projektová dokumentace</t>
  </si>
  <si>
    <t>V roce 2004 byla zpracována studie, projektové práce budou pokračovat v roce 2005 a je zahrnuta do rozpočtu MČ P5 r. 2005.</t>
  </si>
  <si>
    <t>Nová vodovodní přípojka domu 
U Dívčích hradů 2135/6</t>
  </si>
  <si>
    <t>Akce ukončena, zkolaudována, finančně uzavřena v 10/04, zpracováno finanční navýšení pořizovací ceny objektu.</t>
  </si>
  <si>
    <t>Dosud neuzavřena smlouva s majitelkou půdní výstavby, která se má finančně podílet 50% nákladů, zajišťuje správní firma Správa budov Praha a.s. V letošním roce nebyly čerpány finanční prostředky.</t>
  </si>
  <si>
    <t>0827 - Nákup podílových domů (OOA)</t>
  </si>
  <si>
    <t>0827</t>
  </si>
  <si>
    <t>Nákup podílového domu 
Na Březince 17, id.2/7</t>
  </si>
  <si>
    <t xml:space="preserve">Částka 2.850 tis. Kč představuje nákup podílového domu Na Březince 17, id. 2/7 nemovitosti. </t>
  </si>
  <si>
    <t>Bytové hospodářství za rok 2004 celkem  29.420,4 tis.Kč</t>
  </si>
  <si>
    <t>0921 - Místní správa</t>
  </si>
  <si>
    <t>0921</t>
  </si>
  <si>
    <t>Půdní vestavba kanceláři 
nám. 14.října 4</t>
  </si>
  <si>
    <t>Na akci byla zpracována zadávací dokumentace, realizace bude pokračovat v příštích letech.</t>
  </si>
  <si>
    <t>Klimatizace kanceláří vedení MČ a oddělení CD a OP Praha 5 - Štefánikova 13,15</t>
  </si>
  <si>
    <t>Akce zahájila ve 12/2004 a bude dokončena v 4/2005. Akce je zahrnuta do rozpočtu MČ P5 na rok 2005.</t>
  </si>
  <si>
    <t xml:space="preserve">Košířská radnice - Oprava dvorní fasády a klimatizace telefonní ústředny </t>
  </si>
  <si>
    <t>Klimatizace telefonní ústředny probíhala v souběhu s opravou fasády. Oprava byla ve výši 493.658,40 Kč. Podklady pro provedení navýšení pořizovací ceny byly předány OSM.</t>
  </si>
  <si>
    <t>0912</t>
  </si>
  <si>
    <t>Montáž komunikačního zařízení do kabin výtahu Štefánikova 13,15</t>
  </si>
  <si>
    <t>Místní správa  za rok 2004 celkem 3.386 tis.Kč</t>
  </si>
  <si>
    <t>Investiční výdaje po kapitolách ( v tis. Kč)</t>
  </si>
  <si>
    <t>schválený rozpočet</t>
  </si>
  <si>
    <t>upravený rozpočet</t>
  </si>
  <si>
    <t>plnění k 31.12.2004</t>
  </si>
  <si>
    <t>% plnění</t>
  </si>
  <si>
    <t>Životní prostředí</t>
  </si>
  <si>
    <t>Zdravotnictví</t>
  </si>
  <si>
    <t>Bytové hospodářství</t>
  </si>
  <si>
    <t>OIV - Energetické audity</t>
  </si>
  <si>
    <t>Správa majetku - Energetické audity</t>
  </si>
  <si>
    <t>Obchodní aktivity - Výkup pozemků</t>
  </si>
  <si>
    <t>Komentář k plnění investičního programu za rok 2004</t>
  </si>
  <si>
    <t>Většina plánovaných stavebních investičních akcí byla investičním odborem zajištěna včetně předání podkladů navýšení pořizovací ceny dotčených objektů. Výši  finančního plnění investičního programu 2004 vyjádřenou plněním na 60,5% zásadně ovlivnila akce "Sportovní centrum Barrandov". Realizaci stavby bylo nutné z důvodu nevydařené veřejné obchodní soutěže na zhotovitele přesunout na rok 2005. Finanční náklady na stavbu jsou tudíž zahrnuty do rozpočtu MČ na rok 2005.</t>
  </si>
  <si>
    <t>PLNĚNÍ INVESTIČNÍHO PROGRAMU ZA ROK 2004 (v tis.Kč)</t>
  </si>
  <si>
    <t>Správní poplatky</t>
  </si>
  <si>
    <t>Pobytové poplatky</t>
  </si>
  <si>
    <t>Daň z nemovitosti</t>
  </si>
  <si>
    <t xml:space="preserve">Třída  1  C E L K E M   </t>
  </si>
  <si>
    <t>z toho :</t>
  </si>
  <si>
    <t xml:space="preserve"> - školství </t>
  </si>
  <si>
    <t xml:space="preserve"> - jesle</t>
  </si>
  <si>
    <t>Příjmy z úroků</t>
  </si>
  <si>
    <t xml:space="preserve">Pokuty </t>
  </si>
  <si>
    <t xml:space="preserve">Nahodilé příjmy </t>
  </si>
  <si>
    <t>Třída 2   C E L K E M</t>
  </si>
  <si>
    <t xml:space="preserve">VLASTNÍ  PŘÍJMY  CELKEM </t>
  </si>
  <si>
    <t xml:space="preserve">C E L K E M    P Ř Í J M Y  </t>
  </si>
  <si>
    <t>neinvestiční</t>
  </si>
  <si>
    <t xml:space="preserve">neinvestiční </t>
  </si>
  <si>
    <t>invest.přísp.</t>
  </si>
  <si>
    <t>SF</t>
  </si>
  <si>
    <t>C E L K E M    V Ý D A J E</t>
  </si>
  <si>
    <t>granty</t>
  </si>
  <si>
    <t>Rekonstrukce a dostavba bazénu ZŠ Weberova 1090/1</t>
  </si>
  <si>
    <t>Sportovní centrum Barrandov</t>
  </si>
  <si>
    <t>Stavební úpravy domu Hlubočepská 281/31a</t>
  </si>
  <si>
    <t>Rekonstrukce domu Janáčkovo nábřeží 1211/11</t>
  </si>
  <si>
    <t>Třída  4  C E L K E M</t>
  </si>
  <si>
    <t xml:space="preserve">Investiční projekty realizované </t>
  </si>
  <si>
    <t>Investiční projekty zahajované</t>
  </si>
  <si>
    <t>Převody ze zdaňované činnosti</t>
  </si>
  <si>
    <t>Výdaje na rekonstrukce uvolněných prostor v bytových domech</t>
  </si>
  <si>
    <t>Stavební úpravy domu Zubatého 330/10</t>
  </si>
  <si>
    <t>Výdaje na průzkumy, studie a projekty, vynucené investice</t>
  </si>
  <si>
    <t>Modernizace výtahu dle nařízení vládyč.14/99 Na Skalce 765/17</t>
  </si>
  <si>
    <t>Poplatek ze psů</t>
  </si>
  <si>
    <t>Poplatek za užívání veřejného prostranství</t>
  </si>
  <si>
    <t>Poplatek ze vstupného</t>
  </si>
  <si>
    <t>Poplatek z ubytovací kapacity</t>
  </si>
  <si>
    <t>Rekonstrukce areálu Bertramka</t>
  </si>
  <si>
    <t>Klimatizace kanceláří vedení MČ Praha 5 - Štefánikova 13,15</t>
  </si>
  <si>
    <t>Klimatizace kanceláři oddělení CD a OP-Štefánikova 13,15</t>
  </si>
  <si>
    <t>Rekonstrukce kuchyně ZŠ Plzeňská</t>
  </si>
  <si>
    <t>Rekonstrukce výdejny ZŠ Podbělohorská</t>
  </si>
  <si>
    <t>Výdaje na průzkumy, studie a projekty</t>
  </si>
  <si>
    <t>Rekonstrukce kuchyně MŠ Peroutkova</t>
  </si>
  <si>
    <t>Rekonstrukce kuchyně MŠ U železničního mostu</t>
  </si>
  <si>
    <t>Rekonstrukce atletické dráhy ZŠ Weberova (grant 70 %)</t>
  </si>
  <si>
    <t>Rekonstrukce kuchyně ZŠ U Santošky 1-obj.MŠ U Santošky</t>
  </si>
  <si>
    <t>Rekonstrukce dvora a hřiště ZŠ U Santošky 1 (grant 70%)</t>
  </si>
  <si>
    <t xml:space="preserve">Venkovní stínící žaluzie - západ a jih </t>
  </si>
  <si>
    <t xml:space="preserve">Klimatizace Košíře - podkroví </t>
  </si>
  <si>
    <t xml:space="preserve">Splátky půjček do sociálního  fondu </t>
  </si>
  <si>
    <t>KULTURA - CELKEM</t>
  </si>
  <si>
    <t>Neinvestiční dotace ze státního rozpočtu</t>
  </si>
  <si>
    <t>OCHRANA ŽIVOTNÍHO PROSTŘEDÍ - CELKEM</t>
  </si>
  <si>
    <t>BEZPEČNOST A VEŘEJNÝ POŘÁDEK - CELKEM</t>
  </si>
  <si>
    <t>SOCIÁLNÍ VĚCI A ZDRAVOTNICTVÍ - CELKEM</t>
  </si>
  <si>
    <t>DOPRAVA - CELKEM</t>
  </si>
  <si>
    <t xml:space="preserve">ŠKOLSTVÍ - CELKEM     </t>
  </si>
  <si>
    <t>Rekonstrukce Santoška</t>
  </si>
  <si>
    <t>Park Klamovka (oplocení)</t>
  </si>
  <si>
    <t>Rokle Sacre-Couer (úprava)+DH na pozemku DROPIN</t>
  </si>
  <si>
    <t>Park Portheimka (oplocení)</t>
  </si>
  <si>
    <t xml:space="preserve">Vrch Mrázovka (cesty, vyhlídky) </t>
  </si>
  <si>
    <t xml:space="preserve">DH Brdlíkova - hřiště na kopanou </t>
  </si>
  <si>
    <t xml:space="preserve">Barrandov u Misijního střediska + les TSK Areál DH  </t>
  </si>
  <si>
    <t>Výdaje na projektovou dokumentaci</t>
  </si>
  <si>
    <t>Třída    8 - financování</t>
  </si>
  <si>
    <t xml:space="preserve">Třída 8 - financování  </t>
  </si>
  <si>
    <t>Příjmy z poskytování služeb celkem</t>
  </si>
  <si>
    <t>Tabulka č. 1
v tis.Kč</t>
  </si>
  <si>
    <t>Osazení termoregulačních ventilů v objektech Lumiérů 238/19 a 21,</t>
  </si>
  <si>
    <t>Zateplení fasád domu Zahradníčkova 27/26, 28/24, 29/22</t>
  </si>
  <si>
    <t>453/13, 454/15, 455/17, 451/20, 452/22, Ke Kotlářce 1146/12, 1147/14,</t>
  </si>
  <si>
    <t>U Poštovky 1148/1, 1149/3</t>
  </si>
  <si>
    <t>Regenerace panelového domu Dubrovnická 1057/2, 1056/4, 1055/6</t>
  </si>
  <si>
    <t>Půdní vestavba kanceláři nám. 14. října 4</t>
  </si>
  <si>
    <t>Modernizace výtahů dle nař. vlády č.14/99 Štefánikova 249/28 a 30</t>
  </si>
  <si>
    <t>Rekonstrukce 73 bytových domů s využitím dotací EU - 1. etapa</t>
  </si>
  <si>
    <t>Rekonstrukce kuchyně MŠ Kroupova - objekt Nad Laurovou</t>
  </si>
  <si>
    <t xml:space="preserve">Černý vrch - skateboardové hřiště </t>
  </si>
  <si>
    <t>Park Portheimka (závlaha, zatravnění, rek. keřových porostů)</t>
  </si>
  <si>
    <t>Odvod výtěžku z provozování loterií</t>
  </si>
  <si>
    <t>Poplatek za provozovaný výherní hrací přístroj</t>
  </si>
  <si>
    <t>Pěší zóna Anděl - II.fáze 2.etapa</t>
  </si>
  <si>
    <t>Rekonstrukce bytové jednotky Holečkova 802/91</t>
  </si>
  <si>
    <t>Výstavba výtahu domu Pod Kavalírkou 448/30</t>
  </si>
  <si>
    <t>rekonstrukce ZŠ Na Pláni na denní stacionář</t>
  </si>
  <si>
    <t>MÍSTNÍ SPRÁVA A ZASTUPITELSTVA OBCÍ - CELKEM</t>
  </si>
  <si>
    <t>OSTATNÍ ČINNOSTI - CELKEM</t>
  </si>
  <si>
    <t xml:space="preserve">            - splátka půjčky MČ Praha 8</t>
  </si>
  <si>
    <t>Třída  8  C E L K E M</t>
  </si>
  <si>
    <t xml:space="preserve">P Ř Í J M Y - T Ř Í D Y </t>
  </si>
  <si>
    <t>SR 2004</t>
  </si>
  <si>
    <t xml:space="preserve">V Ý D A J E - K A P I T O L Y   </t>
  </si>
  <si>
    <t>druh
výdajů</t>
  </si>
  <si>
    <t>Přijaté pojistné náhrady</t>
  </si>
  <si>
    <t>Příjmy z úhrad dobývacího prostoru</t>
  </si>
  <si>
    <t>Převody z ostatních vlastních fondů</t>
  </si>
  <si>
    <t>Městská zeleň - celkem</t>
  </si>
  <si>
    <t>Životní prostředí - celkem</t>
  </si>
  <si>
    <t>Základní školy - celkem</t>
  </si>
  <si>
    <t xml:space="preserve">        ZŠ Barrandov IV. </t>
  </si>
  <si>
    <t xml:space="preserve">        FZŠ Drtinova </t>
  </si>
  <si>
    <t xml:space="preserve">        ZŠ Grafická                </t>
  </si>
  <si>
    <t xml:space="preserve">        ZŠ Kořenského</t>
  </si>
  <si>
    <t xml:space="preserve">        ZŠ Nepomucká </t>
  </si>
  <si>
    <t xml:space="preserve">        ZŠ Plzeňská </t>
  </si>
  <si>
    <t xml:space="preserve">        ZŠ Podbělohorská </t>
  </si>
  <si>
    <t xml:space="preserve">        ZŠ Pod Žvahovem </t>
  </si>
  <si>
    <t xml:space="preserve">        ZŠ Radlická</t>
  </si>
  <si>
    <t xml:space="preserve">04 - ZŠ + MŠ  Barrandov     </t>
  </si>
  <si>
    <t xml:space="preserve">        ZŠ + MŠ Tyršova </t>
  </si>
  <si>
    <t xml:space="preserve">        ZŠ + MŠ U Santošky </t>
  </si>
  <si>
    <t xml:space="preserve">        ZŠ Weberova </t>
  </si>
  <si>
    <t>Mateřské školy - celkem</t>
  </si>
  <si>
    <t xml:space="preserve">04 - MŠ Beníškové </t>
  </si>
  <si>
    <t xml:space="preserve">        MŠ Hlubočepská </t>
  </si>
  <si>
    <t xml:space="preserve">        MŠ Holečkova  38 </t>
  </si>
  <si>
    <t xml:space="preserve">        MŠ Kroupova </t>
  </si>
  <si>
    <t xml:space="preserve">        MŠ Kudrnova </t>
  </si>
  <si>
    <t xml:space="preserve">        MŠ Kurandové </t>
  </si>
  <si>
    <t xml:space="preserve">        MŠ Lohniského 830 </t>
  </si>
  <si>
    <t xml:space="preserve">        MŠ Lohniského 851 </t>
  </si>
  <si>
    <t xml:space="preserve">        MŠ Nad Palatou</t>
  </si>
  <si>
    <t xml:space="preserve">        MŠ Nám. 14. října </t>
  </si>
  <si>
    <t xml:space="preserve">        MŠ Peroutkova </t>
  </si>
  <si>
    <t xml:space="preserve">        MŠ Peškova </t>
  </si>
  <si>
    <t xml:space="preserve">        MŠ Podbělohorská </t>
  </si>
  <si>
    <t xml:space="preserve">        MŠ Tréglová </t>
  </si>
  <si>
    <t xml:space="preserve">        MŠ Trojdílná </t>
  </si>
  <si>
    <t xml:space="preserve">        MŠ U železničního mostu </t>
  </si>
  <si>
    <t>Školy s právní subjektivitou - celkem</t>
  </si>
  <si>
    <t>kapitola</t>
  </si>
  <si>
    <t>STAVEBNÍ INVESTICE</t>
  </si>
  <si>
    <t>Celkem</t>
  </si>
  <si>
    <t>Doprava</t>
  </si>
  <si>
    <t>03</t>
  </si>
  <si>
    <t>02</t>
  </si>
  <si>
    <t>04</t>
  </si>
  <si>
    <t>Školství</t>
  </si>
  <si>
    <t>06</t>
  </si>
  <si>
    <t>Kultura</t>
  </si>
  <si>
    <t>07</t>
  </si>
  <si>
    <t>Bezpečnost a veřejný pořádek</t>
  </si>
  <si>
    <t>08</t>
  </si>
  <si>
    <t>09</t>
  </si>
  <si>
    <t>Místní správa</t>
  </si>
  <si>
    <t>CELKEM STAVEBNÍ INVESTICE</t>
  </si>
  <si>
    <t>OSTATNÍ INVESTICE</t>
  </si>
  <si>
    <t xml:space="preserve">nákup nových herních prvků </t>
  </si>
  <si>
    <t>nákup výpočetní techniky</t>
  </si>
  <si>
    <t>05</t>
  </si>
  <si>
    <t xml:space="preserve"> nákup rtg - ZZ Smíchov </t>
  </si>
  <si>
    <t>městský kamerový systém</t>
  </si>
  <si>
    <t>programové vybavení</t>
  </si>
  <si>
    <t>stroje, přístroje a zařízení (kopírky)</t>
  </si>
  <si>
    <t>dopravní prostředky</t>
  </si>
  <si>
    <t>výpočetní technika</t>
  </si>
  <si>
    <t>CELKEM OSTATNÍ INVESTICE</t>
  </si>
  <si>
    <t>INVESTICE PO KAPITOLÁCH</t>
  </si>
  <si>
    <t>Ochrana životního prostředí</t>
  </si>
  <si>
    <t>02          Ochrana životního prostředí</t>
  </si>
  <si>
    <t>03          Doprava</t>
  </si>
  <si>
    <t>04         Školství</t>
  </si>
  <si>
    <t>07          Bezpečnost a veřejný pořádek</t>
  </si>
  <si>
    <t>08          Bytové hospodářství</t>
  </si>
  <si>
    <t>09          Místní správa</t>
  </si>
  <si>
    <t>04          Školství</t>
  </si>
  <si>
    <t>05          Zdravotnictví</t>
  </si>
  <si>
    <t>09           Místní správa</t>
  </si>
  <si>
    <t>Výstavba bytových domů Na Pláni-projektová dokumentace</t>
  </si>
  <si>
    <t>Stavební úpravy rekreačního objektu Houžná-projektová dokumentace</t>
  </si>
  <si>
    <t>Stavební úpravy domu Na Valentince 451/5-projektová dokumentace</t>
  </si>
  <si>
    <t>BYTOVÉ HOSPODÁŘSTVÍ, POHŘEBNICTVÍ - CELKEM</t>
  </si>
  <si>
    <t>Druh</t>
  </si>
  <si>
    <t>A C C T</t>
  </si>
  <si>
    <t>CENTRA</t>
  </si>
  <si>
    <t>S P R Á V A   B U D O V</t>
  </si>
  <si>
    <t>Bytový
podnik</t>
  </si>
  <si>
    <t>V I S K U P</t>
  </si>
  <si>
    <t>SR</t>
  </si>
  <si>
    <t>UR</t>
  </si>
  <si>
    <t>Skut.</t>
  </si>
  <si>
    <t xml:space="preserve"> %</t>
  </si>
  <si>
    <t xml:space="preserve"> % </t>
  </si>
  <si>
    <t>Spravované domy</t>
  </si>
  <si>
    <t>z toho podílové</t>
  </si>
  <si>
    <t>Bytové jednotky</t>
  </si>
  <si>
    <t>Nebytové prostory</t>
  </si>
  <si>
    <t>Kotelny</t>
  </si>
  <si>
    <t>Výnosy celkem, z toho:</t>
  </si>
  <si>
    <t>nájmy z bytů</t>
  </si>
  <si>
    <t>nájmy z pozemků</t>
  </si>
  <si>
    <t>úroky z účtu</t>
  </si>
  <si>
    <t>ostatní výnosy</t>
  </si>
  <si>
    <t>tržby z prodeje majetku, statut</t>
  </si>
  <si>
    <t>příjem z Lenory</t>
  </si>
  <si>
    <t>pokuty, penále</t>
  </si>
  <si>
    <t>Náklady celkem, z toho:</t>
  </si>
  <si>
    <t>opravy a údržba</t>
  </si>
  <si>
    <t>odhady, znalecké posudky</t>
  </si>
  <si>
    <t>kolky</t>
  </si>
  <si>
    <t>odměna za správu</t>
  </si>
  <si>
    <t>materiálové náklady</t>
  </si>
  <si>
    <t>inženýring</t>
  </si>
  <si>
    <t>ostatní služby</t>
  </si>
  <si>
    <t>odměna za privatizaci</t>
  </si>
  <si>
    <t>daň z převodu nemovitostí</t>
  </si>
  <si>
    <t>úklid chodníků</t>
  </si>
  <si>
    <t>odměna za vybrané penále</t>
  </si>
  <si>
    <t>odpisy DHM</t>
  </si>
  <si>
    <t xml:space="preserve"> +  Z I S K     -   Z T R Á T A</t>
  </si>
  <si>
    <t>Nedoplatky celkem, z toho:</t>
  </si>
  <si>
    <t>ostatní nedoplatky</t>
  </si>
  <si>
    <t>za byty</t>
  </si>
  <si>
    <t>za nebytové prostory</t>
  </si>
  <si>
    <t>privatizace</t>
  </si>
  <si>
    <t>Š K O L S T V Í</t>
  </si>
  <si>
    <t>OSTAT. HOSPODÁŘSKÁ ČINNOST</t>
  </si>
  <si>
    <t>C E L K E M</t>
  </si>
  <si>
    <t xml:space="preserve">% </t>
  </si>
  <si>
    <t>%</t>
  </si>
  <si>
    <t xml:space="preserve"> +  Z I S K      -   Z T R Á T A</t>
  </si>
  <si>
    <t>zúčtování  podílových domů</t>
  </si>
  <si>
    <t>zúčtování podílových domů</t>
  </si>
  <si>
    <t xml:space="preserve">Odvětví  </t>
  </si>
  <si>
    <t>Pracovníci</t>
  </si>
  <si>
    <t>Prostředky na platy</t>
  </si>
  <si>
    <t>OOV</t>
  </si>
  <si>
    <t>limit</t>
  </si>
  <si>
    <t xml:space="preserve">skut. </t>
  </si>
  <si>
    <t>rozpis</t>
  </si>
  <si>
    <t>skut.</t>
  </si>
  <si>
    <t>Zdravotnictví
                    z toho:</t>
  </si>
  <si>
    <t xml:space="preserve"> - Refundace lékařů   </t>
  </si>
  <si>
    <t xml:space="preserve"> - Protidrogová politika</t>
  </si>
  <si>
    <t>Jesle</t>
  </si>
  <si>
    <t xml:space="preserve">Místní správa </t>
  </si>
  <si>
    <t>Sociální fond</t>
  </si>
  <si>
    <t>Příspěvkové organizace</t>
  </si>
  <si>
    <t>Zdravotnické zařízení Smíchov</t>
  </si>
  <si>
    <t xml:space="preserve">Zdravotnické zařízení Barrandov </t>
  </si>
  <si>
    <t xml:space="preserve">Kulturní klub Poštovka </t>
  </si>
  <si>
    <t>Centrum sociální a ošetřovatelské pomoci</t>
  </si>
  <si>
    <t>VÝKUP POZEMKŮ</t>
  </si>
  <si>
    <t>ÚZEMNÍ ROZHODOVÁNÍ  A ROZVOJ BYDLENÍ - CELKEM</t>
  </si>
  <si>
    <t>Zastupitelstva obcí
                    z toho:</t>
  </si>
  <si>
    <t xml:space="preserve"> - Odměny členů zastupitelstva   </t>
  </si>
  <si>
    <t xml:space="preserve"> - Refundace platů jiným organizacím</t>
  </si>
  <si>
    <t>Volby do EP</t>
  </si>
  <si>
    <t>UR 2004</t>
  </si>
  <si>
    <t>% k UR</t>
  </si>
  <si>
    <t>Účelová neinvestiční dotace ze státního rozpočtu</t>
  </si>
  <si>
    <t>Neinvestiční dotace - MČ Praha 13</t>
  </si>
  <si>
    <t>Investiční přijaté dotace od obcí</t>
  </si>
  <si>
    <t>Doprava  - celkem</t>
  </si>
  <si>
    <t xml:space="preserve">Školství  - celkem    </t>
  </si>
  <si>
    <t>neinv.přísp.MČ</t>
  </si>
  <si>
    <t xml:space="preserve">Základní školy </t>
  </si>
  <si>
    <t xml:space="preserve">Mateřské školy </t>
  </si>
  <si>
    <t>neinv.příspěvek</t>
  </si>
  <si>
    <t xml:space="preserve">             Bankovní poplatky</t>
  </si>
  <si>
    <t xml:space="preserve">             Rezerva</t>
  </si>
  <si>
    <t xml:space="preserve">             Finanční  vypořádání - VHP 2003</t>
  </si>
  <si>
    <t xml:space="preserve">Výkup pozemků </t>
  </si>
  <si>
    <t>Rekonstrukce kuchyně 3.FZŠ Barrandov</t>
  </si>
  <si>
    <t>Obchodní aktivity</t>
  </si>
  <si>
    <t>01</t>
  </si>
  <si>
    <t>Výkup podílových domů</t>
  </si>
  <si>
    <t>umělecká díla a předměty</t>
  </si>
  <si>
    <t>Rekonstrukce Nám. 14. října</t>
  </si>
  <si>
    <t>rekonstrukce chodníků na území MČ Praha 5</t>
  </si>
  <si>
    <t xml:space="preserve">Ostatní nákupy dlouhodobého nehmotného majetku </t>
  </si>
  <si>
    <t xml:space="preserve">             Vratky sociálních dávek (12/2003)</t>
  </si>
  <si>
    <t>Odvody příspěvkových organizací (ZZ Barrandov, Smíchov, ZŠ Plzeňská)</t>
  </si>
  <si>
    <t>Ostatní příjmy</t>
  </si>
  <si>
    <t>Neinvestiční dotace od HMP</t>
  </si>
  <si>
    <t>Neinvestiční dotace od HMP (ZŠ a MŠ)</t>
  </si>
  <si>
    <t>neinv.přísp.HMP</t>
  </si>
  <si>
    <t>Ostatní rozvoj bydlení a bytového hospodářství-celkem</t>
  </si>
  <si>
    <t>Školství - investiční odbor  celkem</t>
  </si>
  <si>
    <t>Zdravotnické zařízení Smíchov - celkem</t>
  </si>
  <si>
    <t xml:space="preserve">Kultura - celkem </t>
  </si>
  <si>
    <t>Kultura - investiční odbor - celkem</t>
  </si>
  <si>
    <t>Bezpečnost a veřejný pořádek - celkem</t>
  </si>
  <si>
    <t>Obchodní aktivity - celkem</t>
  </si>
  <si>
    <t>Bytové hospodářství - investiční odbor - celkem</t>
  </si>
  <si>
    <t>Správa služeb  -  celkem</t>
  </si>
  <si>
    <t>Místní správa - investiční odbor - celkem</t>
  </si>
  <si>
    <t xml:space="preserve"> - ostatní</t>
  </si>
  <si>
    <t>Finanční vypořádání za r.2003 (CSOP, FZŠ Drtinova)</t>
  </si>
  <si>
    <t>Bytové hospodářství, správa majetku</t>
  </si>
  <si>
    <t>Poplatek za znečišťování ovzduší</t>
  </si>
  <si>
    <t>CELKEM STAVEBNÍ INVESTICE A NÁKUP POZEMKŮ</t>
  </si>
  <si>
    <t>CELKEM POZEMKY</t>
  </si>
  <si>
    <t>0213 - Ostatní činnost k ochraně ovzduší</t>
  </si>
  <si>
    <t>0221 - Ostatní činnost k ochraně ovzduší</t>
  </si>
  <si>
    <t xml:space="preserve">        FZŠ Barrandov II. </t>
  </si>
  <si>
    <t>0502 - Ostatní zájmová činnost a rekreace</t>
  </si>
  <si>
    <t xml:space="preserve">Finanční vypořádání za r.2003-HMP </t>
  </si>
  <si>
    <t>Přijaté dary na investice</t>
  </si>
  <si>
    <t>Třída 3   C E L K E M</t>
  </si>
  <si>
    <t>0521 - Zdravotnictví - investiční odbor</t>
  </si>
  <si>
    <t>Nízkoprahové zařízení pro děti</t>
  </si>
  <si>
    <t>05         Sociální věci</t>
  </si>
  <si>
    <t>Oprava dvorní fasády a klimatizace telefonní ústředny</t>
  </si>
  <si>
    <t>Investiční příspěvek SSK Future-základová deska pro sport. halu</t>
  </si>
  <si>
    <t>Nová vodovodní přípojka domu U Dívčích hradů 2135/16</t>
  </si>
  <si>
    <t>investiční</t>
  </si>
  <si>
    <t>Sociální odbor-terénní pracovník, konferenciér,…</t>
  </si>
  <si>
    <t>Energetické audity 150 domů v majetku MČ Praha 5 (OSM a OIV)</t>
  </si>
  <si>
    <t xml:space="preserve">C  E  L  K  E  M   </t>
  </si>
  <si>
    <t xml:space="preserve">C E  L  K  E  M   </t>
  </si>
  <si>
    <t>Skutečnost 
k 31.12.2004</t>
  </si>
  <si>
    <t>Skutečnost 
k 31.12.2003</t>
  </si>
  <si>
    <t>Ostatní přijaté vratky transferů</t>
  </si>
  <si>
    <t xml:space="preserve">Ostatní neinvestiční přijaté dotace ze státního rozpočtu </t>
  </si>
  <si>
    <t>Ostatní neinvest.přijaté dotace od rozpočtů územní úrovně</t>
  </si>
  <si>
    <t>Investiční přijaté dotace od rozpočtů územní úrovně</t>
  </si>
  <si>
    <t>Dary</t>
  </si>
  <si>
    <t>Školství - opravy a udržování celkem</t>
  </si>
  <si>
    <t>Zdravotnictví  -  celkem</t>
  </si>
  <si>
    <t>Zastupitelstva obcí - celkem</t>
  </si>
  <si>
    <t xml:space="preserve">             Převody vlastním fondům hospodářské činnosti</t>
  </si>
  <si>
    <t xml:space="preserve">        ZŠ waldorfská         </t>
  </si>
  <si>
    <t>odpis nedobyt.pohledávek (60% Agentura Praha 5)</t>
  </si>
  <si>
    <t>ost. náklady odpis pohledávek (40% MČ Praha 5)</t>
  </si>
  <si>
    <t>ostatní náklady (bankovní poplatky, nedaňové)</t>
  </si>
  <si>
    <t>ostatní náklady z podílových domů</t>
  </si>
  <si>
    <t>zůstatková cena prodaného DHM</t>
  </si>
  <si>
    <t>tržby z prodeje majetku, privatizace</t>
  </si>
  <si>
    <t>daň z příjmů právnických osob</t>
  </si>
  <si>
    <t>nájmy z nebytových prostor</t>
  </si>
  <si>
    <t>ACCT</t>
  </si>
  <si>
    <t>Centra</t>
  </si>
  <si>
    <t>VISKUP</t>
  </si>
  <si>
    <t>CELKEM</t>
  </si>
  <si>
    <t>Příjmy celkem :</t>
  </si>
  <si>
    <t xml:space="preserve">Stav bankov.účtů k 1.1.2004+pokladna </t>
  </si>
  <si>
    <t>Kauce přijaté a vrácené v r. 2004</t>
  </si>
  <si>
    <t>Nájmy z bytů</t>
  </si>
  <si>
    <t>Nájmy z nebytových prostor</t>
  </si>
  <si>
    <t>Nájmy z pozemků</t>
  </si>
  <si>
    <t>Úroky z účtů</t>
  </si>
  <si>
    <t xml:space="preserve">Ostatní příjmy </t>
  </si>
  <si>
    <t>Tržby z prodeje majetku-privatizace</t>
  </si>
  <si>
    <t>Tržby z prodeje majetku-statut</t>
  </si>
  <si>
    <t>Příjem z Lenory</t>
  </si>
  <si>
    <t>Pokuty, penále</t>
  </si>
  <si>
    <t>Výdaje celkem :</t>
  </si>
  <si>
    <t>Opravy a údržba (proplacené faktury)</t>
  </si>
  <si>
    <t xml:space="preserve">Převod MČ P 5 HV + 10 % nájm. </t>
  </si>
  <si>
    <t>Inženýring</t>
  </si>
  <si>
    <t>Odměna za správu</t>
  </si>
  <si>
    <t>Materiálové výdaje</t>
  </si>
  <si>
    <t>Ostatní služby /přes BÚ/</t>
  </si>
  <si>
    <t>Záloha na světlo</t>
  </si>
  <si>
    <t>Záloha na topení</t>
  </si>
  <si>
    <t>Záloha na vodu</t>
  </si>
  <si>
    <t xml:space="preserve">Ostatní zálohy </t>
  </si>
  <si>
    <t xml:space="preserve">Odhady, znalecké posudky </t>
  </si>
  <si>
    <t xml:space="preserve">Daň z příjmu </t>
  </si>
  <si>
    <t>Daň z převodu nemovitostí</t>
  </si>
  <si>
    <t>Bankovní poplatky</t>
  </si>
  <si>
    <t>Ostatní výdaje /přes BÚ/</t>
  </si>
  <si>
    <t>Za byty</t>
  </si>
  <si>
    <t>Za nebytové prostory</t>
  </si>
  <si>
    <t xml:space="preserve">Za domy v privatizaci </t>
  </si>
  <si>
    <t>Zůstat. bank. účtu k 31.12.2004 + pokl.</t>
  </si>
  <si>
    <t>za byty včetně vyúčtování služeb</t>
  </si>
  <si>
    <t>za nebytové prostory včetně vyúčtování služeb</t>
  </si>
  <si>
    <t xml:space="preserve">privatizace </t>
  </si>
  <si>
    <t>Skutečnost k 31.12.2004</t>
  </si>
  <si>
    <t>Rekonstrukce inž.sítí Štefánikova a Plzeňská - II.fáze 1.etapa</t>
  </si>
  <si>
    <t>Rekonstrukce vstupu do budovy MŠ Nad Palatou</t>
  </si>
  <si>
    <t>Modernizace zdravotního střediska Barrandov</t>
  </si>
  <si>
    <t>Samootvírací dveře do hlavního vstupu budovy A - ZZ Smíchov</t>
  </si>
  <si>
    <t>Dovybavení denního stacionáře Na Pláni</t>
  </si>
  <si>
    <t>Mobilní plochy určené k bruslení</t>
  </si>
  <si>
    <t>Stavební úpravy sociál.zařízení Nádražní 16a-dar Policii ČR</t>
  </si>
  <si>
    <t>Sociální věci a zdravotnictví</t>
  </si>
  <si>
    <t>Montáž komunikačního zařízení do kabin výtahu - Štefánikova 13,15</t>
  </si>
  <si>
    <t>Plnění plánu zaměstnanců a mzdových prostředků za rok  2004</t>
  </si>
  <si>
    <t>0500 - Sociální věci  -  celkem</t>
  </si>
  <si>
    <t>Sociální věci - celkem</t>
  </si>
  <si>
    <t>0520 - Sociální věci - mzdové výdaje</t>
  </si>
  <si>
    <t>Přístupové schodiště k parku objektu Portheimka</t>
  </si>
  <si>
    <t>0206 - Životní prostředí</t>
  </si>
  <si>
    <t xml:space="preserve">0205 - Městská zeleň </t>
  </si>
  <si>
    <t xml:space="preserve">0100 - Územní rozhodování </t>
  </si>
  <si>
    <t>0113 - Podpora individuální bytové výstavby</t>
  </si>
  <si>
    <t>0127 - Ostatní rozvoj bydlení a bytového hospodářství</t>
  </si>
  <si>
    <t>0300 - Doprava</t>
  </si>
  <si>
    <t>0321 - Investice doprava</t>
  </si>
  <si>
    <t xml:space="preserve">0400 - Školství     </t>
  </si>
  <si>
    <t xml:space="preserve">               Výsledky hospodaření Městské části Praha 5 za rok  2004</t>
  </si>
  <si>
    <t>0413 - Školství - opravy a udržování</t>
  </si>
  <si>
    <t>0421 - Školství - investiční odbor</t>
  </si>
  <si>
    <t>0500 - Sociální věci</t>
  </si>
  <si>
    <t>0500 - Zdravotnictví</t>
  </si>
  <si>
    <t xml:space="preserve">0519 - Jeselská zařízení - celkem </t>
  </si>
  <si>
    <t>0520  - Mzdové výdaje - celkem</t>
  </si>
  <si>
    <t>0500 - Zdravotnické zařízení Smíchov</t>
  </si>
  <si>
    <t>0500 - CSOP  -  celkem</t>
  </si>
  <si>
    <t xml:space="preserve">0604 - Kultura  </t>
  </si>
  <si>
    <t xml:space="preserve">0600 - KK  Poštovka </t>
  </si>
  <si>
    <t>0608 - Občansko správní činnost</t>
  </si>
  <si>
    <t>0621 -Kultura - investiční odbor</t>
  </si>
  <si>
    <t>0625 - Zastupitelstva obcí</t>
  </si>
  <si>
    <t>0700- Bezpečnost a veřejný pořádek</t>
  </si>
  <si>
    <t>0721 - Bezpečnost a veř. pořádek-investiční odbor</t>
  </si>
  <si>
    <t>0725 - Zastupitelstva obcí - celkem</t>
  </si>
  <si>
    <t>0811 - Správa bytů</t>
  </si>
  <si>
    <t>0813 - Správa majetku</t>
  </si>
  <si>
    <t>0821 - Bytové hospodářství - investiční odbor</t>
  </si>
  <si>
    <t>0827 - Obchodní aktivity</t>
  </si>
  <si>
    <t>0801 - Pohřebnictví</t>
  </si>
  <si>
    <t>0900 - Místní správa</t>
  </si>
  <si>
    <t>0912 - Volby do EP</t>
  </si>
  <si>
    <t>0920 - Volby do EP- mzdové výdaje</t>
  </si>
  <si>
    <t>0912 - Správa služeb</t>
  </si>
  <si>
    <t>0920 - Mzdové výdaje</t>
  </si>
  <si>
    <t>0921 -Místní správa - investiční odbor</t>
  </si>
  <si>
    <t>0925 - Zastupitelstva obcí</t>
  </si>
  <si>
    <t>0925 - Humanitární zahraniční pomoc</t>
  </si>
  <si>
    <t>0926 - Sociální fond</t>
  </si>
  <si>
    <t xml:space="preserve">1000 - Úroky  z úvěru </t>
  </si>
  <si>
    <t>1012 - Pojištění</t>
  </si>
  <si>
    <t xml:space="preserve">                   Výsledky hospodaření Městské části Praha 5 za rok 2004</t>
  </si>
  <si>
    <t>Druh výdaje</t>
  </si>
  <si>
    <t xml:space="preserve">Druh výdaje </t>
  </si>
  <si>
    <t>06
Kultura</t>
  </si>
  <si>
    <t>01
Obchodní aktivity</t>
  </si>
  <si>
    <t>Tabulka č.2
v Kč</t>
  </si>
  <si>
    <t>odbor</t>
  </si>
  <si>
    <t xml:space="preserve">Druh správního poplatku  </t>
  </si>
  <si>
    <t>částka</t>
  </si>
  <si>
    <t>Ověření podpisu, razítka</t>
  </si>
  <si>
    <t>OOS</t>
  </si>
  <si>
    <t>Ověření stejnopisu</t>
  </si>
  <si>
    <t>Osvědčení o právní způsobilosti k manželství</t>
  </si>
  <si>
    <t>Živnostenské listy, licence</t>
  </si>
  <si>
    <t>OŽI</t>
  </si>
  <si>
    <t>Osvědčení o státním občanství</t>
  </si>
  <si>
    <t>Lovecké lístky</t>
  </si>
  <si>
    <t>OŽP</t>
  </si>
  <si>
    <t>Rybářské lístky</t>
  </si>
  <si>
    <t>Změna příjmení, jména</t>
  </si>
  <si>
    <t>Sňatky</t>
  </si>
  <si>
    <t>Stavební povolení</t>
  </si>
  <si>
    <t>OVÝ</t>
  </si>
  <si>
    <t>Osvědčení o zápisu sam. hospodařícího rolníka</t>
  </si>
  <si>
    <t>Zábory</t>
  </si>
  <si>
    <t>ODE</t>
  </si>
  <si>
    <t>Vydání stejnopisu</t>
  </si>
  <si>
    <t>OEK</t>
  </si>
  <si>
    <t>Vydání průkazu mimořádných výhod</t>
  </si>
  <si>
    <t>OSZ</t>
  </si>
  <si>
    <t>Podání žádosti (povolení záloh, jiné úlevy)</t>
  </si>
  <si>
    <t>Duplikát občanského průkazu</t>
  </si>
  <si>
    <t>Vydání cestovního pasu</t>
  </si>
  <si>
    <t>Potvrzení, písemné sdělení o pobytu osob</t>
  </si>
  <si>
    <t>Místní šetření ke stavebnímu povolení</t>
  </si>
  <si>
    <t>Výherní hrací přístroje</t>
  </si>
  <si>
    <t>Tombola</t>
  </si>
  <si>
    <t xml:space="preserve">Přemístění výherních hracích  přístrojů </t>
  </si>
  <si>
    <t>Odvod z výherních hracích přístrojů</t>
  </si>
  <si>
    <t>C e l k e m   s p r á v n í   p o p l a t k y</t>
  </si>
  <si>
    <t>A.Zdroje fondu rezerv a rozvoje</t>
  </si>
  <si>
    <t>Stav k 1.1.2004</t>
  </si>
  <si>
    <t>Úroky</t>
  </si>
  <si>
    <t>Převod ze zlepšeného hosp. výsledku za rok 2003</t>
  </si>
  <si>
    <t>Z d r o j e   c e l k e m</t>
  </si>
  <si>
    <t>B.Použití fondu rezerv a rozvoje</t>
  </si>
  <si>
    <t>Poplatky bance</t>
  </si>
  <si>
    <t>P o u ž i t í   c e l k e m</t>
  </si>
  <si>
    <t>Zůstatek fondu k 31.12.2004</t>
  </si>
  <si>
    <t xml:space="preserve">Fond rezerv a rozvoje Městské části Praha 5 za rok 2004  </t>
  </si>
  <si>
    <t xml:space="preserve">                              Příjmy za správní poplatky za rok 2004</t>
  </si>
  <si>
    <t>P ř í j m y</t>
  </si>
  <si>
    <t>V ý d a j e</t>
  </si>
  <si>
    <t>Poplatka za znečištění ovzduší</t>
  </si>
  <si>
    <t>Poplatky ze psů</t>
  </si>
  <si>
    <t>Poplatky ze vstupného</t>
  </si>
  <si>
    <t>Poplatky z ubytovací kapacity</t>
  </si>
  <si>
    <t>Poplatky za provoz hracích přístrojů</t>
  </si>
  <si>
    <t>Výtěžek z výherních hracích přístrojů</t>
  </si>
  <si>
    <t>Dań z nemovitosti</t>
  </si>
  <si>
    <t>Příjmy z poskytování služeb</t>
  </si>
  <si>
    <t>Pokuty</t>
  </si>
  <si>
    <t>Finanční vypořádání za r.2003 - MHMP</t>
  </si>
  <si>
    <t>Finanční vypořádání za r.2003 - CSOP</t>
  </si>
  <si>
    <t>Splátky půjček soc. fondu</t>
  </si>
  <si>
    <t>Účelová neinvestiční dotace ze SR</t>
  </si>
  <si>
    <t>Neinvestiční dotace ze SR</t>
  </si>
  <si>
    <t>Ostatní neinvestiční přijaté dotace ze SR</t>
  </si>
  <si>
    <t>Neinvestiční dotace od ZHMP</t>
  </si>
  <si>
    <t>Neinvestiční přijaté dotace MČ P13</t>
  </si>
  <si>
    <t>Převody z hospodářské činnosti</t>
  </si>
  <si>
    <t>01 Ostatní záležitosti bydlení</t>
  </si>
  <si>
    <t>01 Ostatní progr. rozvoje bydlení</t>
  </si>
  <si>
    <t>02 Ochrana životního prostředí</t>
  </si>
  <si>
    <t>03 Doprava</t>
  </si>
  <si>
    <t>04 Školství vlastní</t>
  </si>
  <si>
    <t>04 Školy v právní subjekt.</t>
  </si>
  <si>
    <t>05 Zdravotnictví</t>
  </si>
  <si>
    <t>05 Jesle</t>
  </si>
  <si>
    <t>05 Odbor soc. věcí</t>
  </si>
  <si>
    <t>05 CSOP</t>
  </si>
  <si>
    <t>06 Kultura</t>
  </si>
  <si>
    <t>06 KK Poštovka</t>
  </si>
  <si>
    <t>08 Bytové hopodářství</t>
  </si>
  <si>
    <t>08 Pohřebnictví</t>
  </si>
  <si>
    <t>09 Zastupitelstva obcí</t>
  </si>
  <si>
    <t>09 Místní správa</t>
  </si>
  <si>
    <t>10 Ostatní výdaje</t>
  </si>
  <si>
    <t>C e l k e m</t>
  </si>
  <si>
    <t xml:space="preserve">C e l k e m </t>
  </si>
  <si>
    <t>Příjmy celkem</t>
  </si>
  <si>
    <t>Výdaje celkem</t>
  </si>
  <si>
    <t>Přebytek</t>
  </si>
  <si>
    <t>Popl. za užív. veřej. prostor</t>
  </si>
  <si>
    <t>Ostatní inv.přijaté dotace na MHMP</t>
  </si>
  <si>
    <t>Ost. nein. přijaté dot. od rozp. územ. úrov.</t>
  </si>
  <si>
    <t>Převody z ost. vlastních fondů</t>
  </si>
  <si>
    <t>Odvody příspěvkových organizací</t>
  </si>
  <si>
    <t>09 Volby do Evropského parlamentu</t>
  </si>
  <si>
    <t>09 Humanitární zahraniční pomoc</t>
  </si>
  <si>
    <t>07 Bezpečnost a veřejný pořádek</t>
  </si>
  <si>
    <t>Závěrečný účet:</t>
  </si>
  <si>
    <t xml:space="preserve">                        Závěrečný účet - přehled celkových výsledků hospodaření
                        za rok 2004</t>
  </si>
  <si>
    <t>Tabulka č.5 
v Kč</t>
  </si>
  <si>
    <t xml:space="preserve">             Plnění plánu investičních výdajů za rok 2004 </t>
  </si>
  <si>
    <t>INVESTIČNÍ  VÝDAJE - CELKEM</t>
  </si>
  <si>
    <t>Tabulka č.3
          v tis.Kč</t>
  </si>
  <si>
    <t>Tabulka č. 4
v tis.Kč</t>
  </si>
  <si>
    <t>Tabulka č.7
v tis.Kč</t>
  </si>
  <si>
    <t xml:space="preserve">
Tabulka č.8 
v tis.Kč</t>
  </si>
  <si>
    <t xml:space="preserve">
Tabulka č.9/1
v tis.Kč</t>
  </si>
  <si>
    <t>Tabulka č.9/2 
v tis.Kč</t>
  </si>
  <si>
    <t>Tabulka č.10
v tis.Kč</t>
  </si>
  <si>
    <t>Tabulka č.6
v Kč</t>
  </si>
  <si>
    <t>Přebytek hospodaření</t>
  </si>
  <si>
    <t>Zůstatek FRR</t>
  </si>
  <si>
    <t>Zůstatek fondu ekologie</t>
  </si>
  <si>
    <t>Zůstatek fondu pro zdravotnictví</t>
  </si>
  <si>
    <t>Zůstatek fondu pro sociální účely</t>
  </si>
  <si>
    <t>Zůstatek sociálního fondu (FKSP)</t>
  </si>
  <si>
    <t>Zůstatek fondu bezpečí</t>
  </si>
  <si>
    <t>Zůstatek fondu sprejerů</t>
  </si>
  <si>
    <t>Zůstatek fondu bydlení</t>
  </si>
  <si>
    <t>Zůstatek povodňového fondu</t>
  </si>
  <si>
    <t>Odvody do státního rozpočtu</t>
  </si>
  <si>
    <t xml:space="preserve">                            Finanční vypořádání za rok 2004</t>
  </si>
  <si>
    <t xml:space="preserve">                  Přehled o finančních tocích zdaňované činnosti za rok 2004</t>
  </si>
  <si>
    <t>Investiční přijaté dotace od HMP</t>
  </si>
  <si>
    <t>nevyčerpaná dotace na sociální dávky (ÚZ 98072)</t>
  </si>
  <si>
    <t>nevyčerpaná dotace na soc. ošetř. zařízení MČ a domovy</t>
  </si>
  <si>
    <t>nevyčerpaná dotace na podporu terénní soc. práce</t>
  </si>
  <si>
    <t>nevyčerpaná dotace na prevenci kriminality</t>
  </si>
  <si>
    <t>nevyčerp. dotace na program regenerace památek (rek. barokní kašny v parku Portheimka)</t>
  </si>
  <si>
    <t>Odvody do rozpočtu HMP</t>
  </si>
  <si>
    <t>opravy bytového fondu - povodně MMR (ÚZ 17259)</t>
  </si>
  <si>
    <t>opravy bytového fondu - povodně SFRB (ÚZ 92358)</t>
  </si>
  <si>
    <t>vratka dotace na přímé náklady na vzdělání</t>
  </si>
  <si>
    <t>vratka dotace na projekt "Proti drogám" - ZŠ Plzeňská</t>
  </si>
  <si>
    <t>vratka dotace na projekt "Proti drogám" - ZŠ Nepomucká</t>
  </si>
  <si>
    <t>vratka dotace na zpracování energetických auditů</t>
  </si>
  <si>
    <t>doplatek odvodu z místních poplatků</t>
  </si>
  <si>
    <t>Převody z rozpočtu HMP</t>
  </si>
  <si>
    <t>na dokrytí vynalož. nákladů na poštovné spojené s výplatou dávek státní soc. podpory</t>
  </si>
  <si>
    <t>na dokrytí vynaložených nákladů na volby do EU</t>
  </si>
  <si>
    <t>na dokrytí vynaložených nákladů na ZOZ</t>
  </si>
  <si>
    <t>Městská část odvede či převede dále</t>
  </si>
  <si>
    <t>odvod ze správních poplatků za výherní hrací přístroje</t>
  </si>
  <si>
    <t>převod 5% do sociálního fondu z objemu mezd za měsíc prosinec</t>
  </si>
  <si>
    <t>vratka z příspěvku při péči o osobu blízkou</t>
  </si>
  <si>
    <t>převod ze sociál. fondu (vypl. poměr. části na dovolenou za prosinec - Jesle) do rozpočtu</t>
  </si>
  <si>
    <t>převod ze sociálního fondu na krytí ztráty - RS Lenora</t>
  </si>
  <si>
    <t>Odvody do rozpočtu městské části od příspěvkových organizací</t>
  </si>
  <si>
    <t>Odvod nevyčerpané státní dotace CSOP Na Neklance</t>
  </si>
  <si>
    <t>Nedočerpané účel. přísp. z rozp. městské části (účelově vázané dotace na dofinancování</t>
  </si>
  <si>
    <t>Nedočerp. příspěvky z rozp. městské části (neinv. přísp. na provoz) - převod do FRR</t>
  </si>
  <si>
    <t>Odvod zisku ze zdaňov. činn. za rok 2004 u zrušených přísp. org. - převod do FRR</t>
  </si>
  <si>
    <t>Odvod do rozp. městské části za porušení rozpoč. kázně FZŚ Barrandov II v Remízku 919</t>
  </si>
  <si>
    <t>Výsledek hospodaření za rok 2004</t>
  </si>
  <si>
    <t>odvody</t>
  </si>
  <si>
    <t>z toho:</t>
  </si>
  <si>
    <t>převod do fondu rezerv a rozvoje</t>
  </si>
  <si>
    <t>Zůstatek povodňového účtu</t>
  </si>
  <si>
    <t>normativu (ÚZ 35 a 36), granty (ÚZ 33)</t>
  </si>
  <si>
    <t>Nedočepané příspěvky z HMP na přímé náklady na vzdělávání ZŠ a MŠ  (ÚZ 33353)</t>
  </si>
  <si>
    <t>Nedočerpaná dotace z HMP na projekt "Proti drogám" ZŠ (ÚZ 00081,33163)</t>
  </si>
  <si>
    <t>Záloha na finanční vypořádání z rozpočtu hl.m.Prahy</t>
  </si>
  <si>
    <t>výnos daně z nemovitosti</t>
  </si>
  <si>
    <t>ZDAŇOVANÁ ČINNOST MČ PRAHA 5 za rok 2004 - výsledky v hospodaření</t>
  </si>
  <si>
    <t>ZDAŇOVANÁ ČINNOST MČ PRAHA 5 za  rok 2004 - výsledky v hospodaření</t>
  </si>
  <si>
    <t>Správa budov</t>
  </si>
  <si>
    <t>Byt. 
podnik</t>
  </si>
  <si>
    <t>Ost. zdaň. činn..</t>
  </si>
  <si>
    <t>název akce</t>
  </si>
  <si>
    <t>celkové
náklady
akce</t>
  </si>
  <si>
    <t>profinanc.k
31.12.2003</t>
  </si>
  <si>
    <t>skut. k 31.12.2004</t>
  </si>
  <si>
    <t>% plnění
k UR</t>
  </si>
  <si>
    <t xml:space="preserve">zbývá financ. v dalších letech </t>
  </si>
  <si>
    <t>rok 2004</t>
  </si>
  <si>
    <t>0127 - Nákup pozemků (OOA)</t>
  </si>
  <si>
    <t>0127</t>
  </si>
  <si>
    <t>Nákup pozemků</t>
  </si>
  <si>
    <t>Čerpání investičních výdajů na 98,2% upraveného rozpočtu, tj. 2.831,7 tis.Kč představuje nákup pozemku parc. č. 1479/148 a 1479/66 k.ú. Košíře areálu MŠ Peroutkova, který byl schválen usnesením Zastupitelstva č. 10/582003 ze dne 13.11.2003, nákup pozemku parc. č. 2121/2, 2121/3 Farní sbor Českobratské cirkve evangelické a pozemku č. parc. 355/40 k.ú. Houžná, obec Lenora.</t>
  </si>
  <si>
    <t>0205 - Městská zeleň</t>
  </si>
  <si>
    <t>0205</t>
  </si>
  <si>
    <t xml:space="preserve">Rekonstrukce  parku Santoška </t>
  </si>
  <si>
    <t>V roce 2004 byl vypracován projekt na obnovu altánu a pergoly na vyhlídkách v parku Santoška. Finance z upraveného rozpočtu byly čerpány v plné výši. Výstavba altánu a pergoly bude provedena v letech 2006 - 2007.</t>
  </si>
  <si>
    <t>Park Klamovka</t>
  </si>
  <si>
    <t>;</t>
  </si>
  <si>
    <t>V parku Klamovka byla v listopadu 2004 dokončena rekonstrukce havarijního stavu I. a III. části opěrné zdi parku Klamovka při ulici U Demartinky. Finanční prostředky z upraveného rozpočtu byly použity v plné výši. Zbylé finanční prostředky ze schváleného rozpočtu byly použity na běžnou údržbu ploch veřejné zeleně. V budoucích letech bude provedena rekonstrukce II. části opěrné zdi v parku Klamovka.</t>
  </si>
  <si>
    <t>Rokle Sacre-Couer</t>
  </si>
  <si>
    <t>Rekonstrukce cestní sítě, terénní úpravy a příprava trvalkových záhonů, instalace nových lamp veřejného osvětlení a doplnění dětských herních prvků v rokli parku Sacre Coeur bylo dokončeno v prosinci roku 2004. Finanční prostředky z upraveného rozpočtu byly čerpány v plné výši. Finanční rozdíl mezi schváleným a upraveným rozpočtem na rekonstrukci rokle v parku Sacre Coeur byl použit na nákup a montáž investičních dětských herních prvků. Obnova rokle v parku Sacre Coeur bude pokračovat i v roce 2005.</t>
  </si>
  <si>
    <t>Park Portheimka - závlaha</t>
  </si>
  <si>
    <t>V roce 2004 bylo v parku Portheimka provedeno přesunutí a rekonstrukce barokní kašny a její napojení na zdroj vody a elektrické energie. Finance z upraveného rozpočtu byly čerpány v plné výši. Zbylé finance ze schváleného rozpočtu plánované na tuto akci byly použity k financování ostatních investičních akcí odboru městské zeleně.</t>
  </si>
  <si>
    <t>Park Portheimka - oplocení</t>
  </si>
  <si>
    <t>Rekonstrukce oplocení v parku Portheimka nebyla v roce 2004 vůbec zahájena, finance ze schváleného rozpočtu na tuto akci byly použity na financování ostatních investičních akcí odboru městské zeleně. Na celkovou rekonstrukci parku Portheimka byla vypracována studie a tato rekonstrukce bude průběžně probíhat v dalších letch ( 2005 - 2011).</t>
  </si>
  <si>
    <t>Černý vrch - skateboardové hřiště</t>
  </si>
  <si>
    <t>V roce 2004 byla vypracována projektová dokumentace ke stavebnímu povolení na skateboardové hřiště na Černém vrchu. Z důvodu překročení hygienických hlukových limitů nemohla být stavba na určeném místě ani na jiné blízké lokalitě realizována. Finanční prostředky z upraveného rozpočtu byly čerpány ve výši 76,1%.  Zbylé finanční prostředky ze schváleného rozpočtu byly použity na běžnou údržbu ploch veřejné zeleně.</t>
  </si>
  <si>
    <t>Vrch Mrázovka</t>
  </si>
  <si>
    <t>vlastní zdroje MČ</t>
  </si>
  <si>
    <t>dar</t>
  </si>
  <si>
    <t xml:space="preserve">I. etapa rekonstrukce vedlejší cestní sítě, instalace nových lamp veřejného osvětlení a vybudování ploch pro budoucí dětské hřiště a hřiště na pentaque bylo dokončeno v prosinci 2004. Upravený rozpočet byl navýšen o finanční prostředky nevyužité na plánovaných investičních akcích odboru městské zeleně. Rekonstrukce parku Mrázovka bude pokračovat i v roce 2005. </t>
  </si>
  <si>
    <t>DH Brdlíková</t>
  </si>
  <si>
    <t>Akce byla v plánovaném rozsahu dokončena v říjnu roku 2004, schválený rozpočet byl mírně navýšen z důvodu změny DPH a tedy nárůstu ceny pořízení a instalace umělého herního povrchu pro míčové hry a vybavení tohoto hřiště. Finanční prostředky určené na tuto akci byly čerpány v plné výši upraveného rozpočtu.</t>
  </si>
  <si>
    <t>Barrandov u Misijního střediska</t>
  </si>
  <si>
    <t>Akce nebyla v roce 2004 zahájena, finanční prostředky ze schváleného rozpočtu byly využity na opravy technických prvků veřejné zeleně (opěrná zeď v parku Sady na Skalce, opěrná zeď u kostela v parku Santoška).</t>
  </si>
  <si>
    <t xml:space="preserve">V roce 2004 byly vypracovány projekty na akce plánované do let budoucích ( studie rekonstrukce nám. 14. října a parku Portheimka, projekt řešení objektu metra na nám. 14. října, dětský herní areál U Misijního střediska, park Husovy sady), nebo na akce realizované v roce 2004 (regenerace Vrchu Mrázovka, dětské hřiště v rokli parku Sacre Coeur). </t>
  </si>
  <si>
    <t>Rekonstrukce Nám. 14.října</t>
  </si>
  <si>
    <t>Rekonstrukce plochy kolem objektu metra na náměstí 14. října byla dokončena v roce 2004. Tato akce byla částečně financována z účelového daru investičního charakteru. Finanční prostředky z upraveného rozpočtu byly čerpány v plné výši. Na rekonstrukci celé plochy náměstí 14. října byla vypracována studie, tato rekonstrukce bude pokračovat v letech 2005 - 2011.</t>
  </si>
  <si>
    <t>Ostatní nákupy dlouhod. nehmotného majetku</t>
  </si>
  <si>
    <t>V roce 2004 byly vypracovány studie, technické průzkumy, geodetická zaměření, geologické a dendrologické průzkumy týkající se investičních akcí probíhajících v roce 2004 i akcí plánovaných do let budoucích ( náměstí 14. října, park Portheimka, park Mrázovka, park Husovy sady, park Sacre Coeur, dětská hřiště ve veřejné zeleni) . Finanční prostředky z upraveného rozpočtu byly čerpány v plné výši.</t>
  </si>
  <si>
    <t>Městská zeleň za rok 2004 celkem 13.782,5 tis.Kč</t>
  </si>
  <si>
    <t>0213 - Energetické audity (OSM)</t>
  </si>
  <si>
    <t>0213</t>
  </si>
  <si>
    <t>Energetické audity</t>
  </si>
  <si>
    <t>dotace z rozpočtu HMP</t>
  </si>
  <si>
    <t>Upravený rozpočet investičních výdajů ve výši 7.125,6 tis.Kč představuje účelovou investiční dotaci z rozpočtu hl.m. Prahy na pořízení energetických auditů 77 domů v majetku MČ Praha 5, které zajišťoval odbor správy majetku. Čerpání činí 7.125,6 tis.Kč, tj. 100% plnění.</t>
  </si>
  <si>
    <t>0221 - Energetické audity (OIV)</t>
  </si>
  <si>
    <t>0221</t>
  </si>
  <si>
    <t>Akce je dokončena, se zhotovitelem je finančně uzavřená, rozdíl oproti poskytnuté dotaci ve výši 54,2 tis.Kč je třeba vrátit do rozpočtu HMP ve finančním vypořádání za rok 2004.</t>
  </si>
  <si>
    <t>0321 - Doprava</t>
  </si>
  <si>
    <t>0321</t>
  </si>
  <si>
    <t>Rekonstrukce inž. sítí Štefánikova a Plzeňská - II. fáze 1. etapa</t>
  </si>
  <si>
    <t>Akce je finančně s dodavatelem uzavřená, zkoulaudovaná a probíhá bezúplatný převod nákladů na hl.m. Prahu přes OSM MHMP</t>
  </si>
  <si>
    <t>Pěší zóna Anděl - II. fáze 2. etapa</t>
  </si>
  <si>
    <t>Akce je finančně s dodavatelem uzavřená, zkolaudovaná, probíhá bezúplatný převod na hl.m.Prahu přes OSM MHMP</t>
  </si>
  <si>
    <t>Doprava za rok 2004 celkem 9.782,2 tis. Kč Kč</t>
  </si>
  <si>
    <t>0421 - Školství</t>
  </si>
  <si>
    <t>0421</t>
  </si>
  <si>
    <t>Rekonstrukce kuchyně 
3.FZŠ Barrandov</t>
  </si>
  <si>
    <t>Akce  finančně  vypořádaná, provedeny převody nákladů a předání na OSM - uzavřeno.</t>
  </si>
  <si>
    <t>Rekonstrukce a dostavba bazénu ZŠ Weberova</t>
  </si>
  <si>
    <t xml:space="preserve">Na akci byla zpracována pouze zadávací dokumentace, realizace byla posunuta do doby vyřešení majetkoprávních vztahů k pozemku, na  kterém má být vybudována přístavba šaten pro dospělé. Finanční plnění je zatím dokončené. </t>
  </si>
  <si>
    <t>Rekonstrukce kuchyně 
ZŠ Plzeňská</t>
  </si>
  <si>
    <t>Akce je před ukončením realizace, finanančně bude uzavřena v 04/2005 z důvodu zpracovávaného dodatku. Finanční náklady na úhradu dodatečných prací jsou zahrnuty ve výši 2000 tis. Kč v rozpočtu MČ P5 na rok 2005.</t>
  </si>
  <si>
    <t>Rekonstrukce výdejny
ZŠ Podbělohorská</t>
  </si>
  <si>
    <t>Akce ukončena, zkolaudována, předána OSM včetně podkladů pro navýšení pořizovací ceny.</t>
  </si>
  <si>
    <t>Rekonstrukce kuchyně 
ZŠ U Santošky 1, 
objekt MŠ U Santošky</t>
  </si>
  <si>
    <t>Akce ukončena, zkolaudována, předána OSM včetně podkladů pro navýšení pořizovací ceny. V souběhu probíhaly opravy ve výši 396.976,50 Kč.</t>
  </si>
  <si>
    <t>profinanc.
31.12.2003</t>
  </si>
  <si>
    <t>skut. 31.12.2004</t>
  </si>
  <si>
    <t>Rekonstrukce kuchyně MŠ 
Kroupova, objekt Nad Laurovou</t>
  </si>
  <si>
    <t>Na akci byly uhrazeny pouze náklady za zadávací dokumentaci na kuchyni, její realizace byla sloučena s II. etapou plánovaných prací. V roce 2004 byl ještě zpracován projekt ke stavebnímu povolení II. etapy. Akce bude realizována v roce 2005 a je zahrnuta do rozpočtu MČ P5 na rok 2005.</t>
  </si>
  <si>
    <t>Rekonstrukce kuchyně 
MŠ Peroutkova</t>
  </si>
  <si>
    <t>Akce ukončena, zkolaudována, předána OSM včetně podkladů pro provedení navýšení pořizovací ceny objektu.</t>
  </si>
  <si>
    <t>Rekonstrukce kuchyně 
MŠ U železničního mostu</t>
  </si>
  <si>
    <t>Akce je dokončena a zkolaudována, předána OSM včetně podkladů pro provedení navýšení pořizovací ceny objektu. V souběhu probíhaly opravy ve výši 980 tis. Kč.</t>
  </si>
  <si>
    <t>Rekonstrukce atletické dráhy ZŠ Weberova</t>
  </si>
  <si>
    <t>Akce nebyla v letošním roce realizována z důvodu nedořešených majetkoprávních vztahů k pozemku pod atletickou dráhou.</t>
  </si>
  <si>
    <t>Rekonstrukce dvora a hřiště  
ZŠ U Santošky</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</si>
</sst>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 ;[Red]\-0.00\ "/>
    <numFmt numFmtId="173" formatCode="0_ ;[Red]\-0\ "/>
    <numFmt numFmtId="174" formatCode="#,##0.0_ ;[Red]\-#,##0.0\ "/>
    <numFmt numFmtId="175" formatCode="#,##0.0;[Red]#,##0.0"/>
    <numFmt numFmtId="176" formatCode="0.0"/>
    <numFmt numFmtId="177" formatCode="#,##0.0"/>
    <numFmt numFmtId="178" formatCode="0.0_ ;[Red]\-0.0\ "/>
    <numFmt numFmtId="179" formatCode="0.000_ ;[Red]\-0.000\ "/>
    <numFmt numFmtId="180" formatCode="#,##0.0_);\(#,##0.0\)"/>
    <numFmt numFmtId="181" formatCode="&quot;Yes&quot;;&quot;Yes&quot;;&quot;No&quot;"/>
    <numFmt numFmtId="182" formatCode="&quot;True&quot;;&quot;True&quot;;&quot;False&quot;"/>
    <numFmt numFmtId="183" formatCode="&quot;On&quot;;&quot;On&quot;;&quot;Off&quot;"/>
    <numFmt numFmtId="184" formatCode="#,##0\ &quot;Kč&quot;"/>
    <numFmt numFmtId="185" formatCode="0.0%"/>
  </numFmts>
  <fonts count="33">
    <font>
      <sz val="10"/>
      <name val="Arial CE"/>
      <family val="0"/>
    </font>
    <font>
      <u val="single"/>
      <sz val="10"/>
      <color indexed="12"/>
      <name val="Arial CE"/>
      <family val="0"/>
    </font>
    <font>
      <u val="single"/>
      <sz val="10"/>
      <color indexed="36"/>
      <name val="Arial CE"/>
      <family val="0"/>
    </font>
    <font>
      <sz val="8"/>
      <name val="Arial CE"/>
      <family val="2"/>
    </font>
    <font>
      <sz val="9"/>
      <name val="Arial CE"/>
      <family val="2"/>
    </font>
    <font>
      <b/>
      <sz val="8"/>
      <name val="Arial CE"/>
      <family val="2"/>
    </font>
    <font>
      <i/>
      <sz val="8"/>
      <name val="Arial CE"/>
      <family val="2"/>
    </font>
    <font>
      <sz val="10"/>
      <name val="Times New Roman CE"/>
      <family val="1"/>
    </font>
    <font>
      <sz val="8"/>
      <name val="Times New Roman CE"/>
      <family val="1"/>
    </font>
    <font>
      <b/>
      <sz val="12"/>
      <name val="Times New Roman CE"/>
      <family val="1"/>
    </font>
    <font>
      <b/>
      <sz val="8"/>
      <name val="Times New Roman CE"/>
      <family val="1"/>
    </font>
    <font>
      <b/>
      <sz val="9"/>
      <name val="Times New Roman CE"/>
      <family val="1"/>
    </font>
    <font>
      <b/>
      <sz val="10"/>
      <name val="Times New Roman CE"/>
      <family val="1"/>
    </font>
    <font>
      <b/>
      <sz val="11"/>
      <name val="Times New Roman CE"/>
      <family val="1"/>
    </font>
    <font>
      <b/>
      <sz val="11"/>
      <name val="Arial CE"/>
      <family val="0"/>
    </font>
    <font>
      <sz val="11"/>
      <name val="Times New Roman CE"/>
      <family val="1"/>
    </font>
    <font>
      <sz val="11"/>
      <name val="Arial CE"/>
      <family val="0"/>
    </font>
    <font>
      <sz val="9"/>
      <name val="Times New Roman CE"/>
      <family val="1"/>
    </font>
    <font>
      <sz val="11"/>
      <name val="Times New Roman"/>
      <family val="1"/>
    </font>
    <font>
      <b/>
      <sz val="10"/>
      <name val="Times New Roman"/>
      <family val="1"/>
    </font>
    <font>
      <b/>
      <sz val="9"/>
      <name val="Times New Roman"/>
      <family val="1"/>
    </font>
    <font>
      <sz val="9"/>
      <name val="Times New Roman"/>
      <family val="1"/>
    </font>
    <font>
      <sz val="8"/>
      <name val="Times New Roman"/>
      <family val="1"/>
    </font>
    <font>
      <b/>
      <sz val="11"/>
      <name val="Times New Roman"/>
      <family val="1"/>
    </font>
    <font>
      <b/>
      <sz val="14"/>
      <name val="Times New Roman CE"/>
      <family val="1"/>
    </font>
    <font>
      <sz val="14"/>
      <name val="Arial CE"/>
      <family val="0"/>
    </font>
    <font>
      <b/>
      <sz val="12"/>
      <name val="Arial CE"/>
      <family val="0"/>
    </font>
    <font>
      <sz val="12"/>
      <name val="Times New Roman CE"/>
      <family val="1"/>
    </font>
    <font>
      <sz val="10"/>
      <name val="Times New Roman"/>
      <family val="1"/>
    </font>
    <font>
      <sz val="12"/>
      <name val="Arial CE"/>
      <family val="0"/>
    </font>
    <font>
      <sz val="12"/>
      <name val="Times New Roman"/>
      <family val="1"/>
    </font>
    <font>
      <b/>
      <sz val="14"/>
      <name val="Times New Roman"/>
      <family val="1"/>
    </font>
    <font>
      <b/>
      <sz val="10"/>
      <name val="Arial CE"/>
      <family val="2"/>
    </font>
  </fonts>
  <fills count="7">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gray0625">
        <bgColor indexed="9"/>
      </patternFill>
    </fill>
    <fill>
      <patternFill patternType="gray0625"/>
    </fill>
  </fills>
  <borders count="78">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double"/>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medium"/>
    </border>
    <border>
      <left style="thin"/>
      <right style="thin"/>
      <top style="double"/>
      <bottom style="thin"/>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color indexed="63"/>
      </left>
      <right style="medium"/>
      <top>
        <color indexed="63"/>
      </top>
      <bottom>
        <color indexed="63"/>
      </bottom>
    </border>
    <border>
      <left style="medium"/>
      <right style="medium"/>
      <top style="thin"/>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medium"/>
      <right style="thin"/>
      <top>
        <color indexed="63"/>
      </top>
      <bottom style="thin"/>
    </border>
    <border>
      <left style="medium"/>
      <right style="thin"/>
      <top style="thin"/>
      <bottom style="thin"/>
    </border>
    <border>
      <left style="medium"/>
      <right style="thin"/>
      <top>
        <color indexed="63"/>
      </top>
      <bottom>
        <color indexed="63"/>
      </bottom>
    </border>
    <border>
      <left style="medium"/>
      <right style="thin"/>
      <top style="thin"/>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medium"/>
      <bottom style="thin"/>
    </border>
    <border>
      <left style="thin"/>
      <right style="thin"/>
      <top style="medium"/>
      <bottom style="thin"/>
    </border>
    <border>
      <left>
        <color indexed="63"/>
      </left>
      <right style="thin"/>
      <top style="medium"/>
      <bottom style="thin"/>
    </border>
    <border>
      <left>
        <color indexed="63"/>
      </left>
      <right style="thin"/>
      <top style="thin"/>
      <bottom style="medium"/>
    </border>
    <border>
      <left style="medium"/>
      <right style="thin"/>
      <top>
        <color indexed="63"/>
      </top>
      <bottom style="medium"/>
    </border>
    <border>
      <left style="thin"/>
      <right>
        <color indexed="63"/>
      </right>
      <top style="medium"/>
      <bottom style="medium"/>
    </border>
    <border>
      <left style="medium"/>
      <right style="thin"/>
      <top style="medium"/>
      <bottom style="thin"/>
    </border>
    <border>
      <left style="thin"/>
      <right>
        <color indexed="63"/>
      </right>
      <top style="medium"/>
      <bottom style="thin"/>
    </border>
    <border>
      <left style="thin"/>
      <right>
        <color indexed="63"/>
      </right>
      <top style="thin"/>
      <bottom style="medium"/>
    </border>
    <border>
      <left style="thin"/>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medium"/>
      <bottom style="thin"/>
    </border>
    <border>
      <left>
        <color indexed="63"/>
      </left>
      <right style="thin"/>
      <top style="medium"/>
      <bottom style="medium"/>
    </border>
    <border>
      <left style="medium"/>
      <right style="medium"/>
      <top style="thin"/>
      <bottom>
        <color indexed="63"/>
      </bottom>
    </border>
    <border>
      <left style="medium"/>
      <right style="medium"/>
      <top>
        <color indexed="63"/>
      </top>
      <bottom style="thin"/>
    </border>
    <border>
      <left style="thin"/>
      <right style="medium"/>
      <top style="thin"/>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thin"/>
    </border>
    <border>
      <left style="thin"/>
      <right>
        <color indexed="63"/>
      </right>
      <top>
        <color indexed="63"/>
      </top>
      <bottom style="double"/>
    </border>
    <border>
      <left>
        <color indexed="63"/>
      </left>
      <right style="thin"/>
      <top style="thin"/>
      <bottom style="double"/>
    </border>
    <border>
      <left>
        <color indexed="63"/>
      </left>
      <right style="medium"/>
      <top style="medium"/>
      <bottom style="medium"/>
    </border>
    <border>
      <left style="thin"/>
      <right style="medium"/>
      <top>
        <color indexed="63"/>
      </top>
      <bottom style="medium"/>
    </border>
    <border>
      <left>
        <color indexed="63"/>
      </left>
      <right style="thin"/>
      <top style="double"/>
      <bottom style="thin"/>
    </border>
    <border>
      <left style="medium"/>
      <right>
        <color indexed="63"/>
      </right>
      <top style="medium"/>
      <bottom style="medium"/>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double"/>
      <bottom style="thin"/>
    </border>
    <border>
      <left>
        <color indexed="63"/>
      </left>
      <right>
        <color indexed="63"/>
      </right>
      <top style="thin"/>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728">
    <xf numFmtId="0" fontId="0" fillId="0" borderId="0" xfId="0" applyAlignment="1">
      <alignment/>
    </xf>
    <xf numFmtId="0" fontId="0" fillId="0" borderId="0" xfId="0"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177" fontId="5" fillId="0" borderId="0" xfId="0" applyNumberFormat="1" applyFont="1" applyFill="1" applyBorder="1" applyAlignment="1">
      <alignment vertical="center"/>
    </xf>
    <xf numFmtId="177" fontId="3" fillId="0" borderId="0" xfId="0" applyNumberFormat="1" applyFont="1" applyFill="1" applyBorder="1" applyAlignment="1">
      <alignment vertical="center"/>
    </xf>
    <xf numFmtId="0" fontId="6" fillId="0" borderId="0" xfId="0" applyFont="1" applyBorder="1" applyAlignment="1">
      <alignment vertical="center"/>
    </xf>
    <xf numFmtId="177" fontId="6" fillId="0" borderId="0" xfId="0" applyNumberFormat="1" applyFont="1"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8" fillId="0" borderId="0" xfId="0" applyFont="1" applyBorder="1" applyAlignment="1">
      <alignment horizontal="right" vertical="center" wrapText="1"/>
    </xf>
    <xf numFmtId="0" fontId="10" fillId="0" borderId="1" xfId="0" applyFont="1" applyFill="1" applyBorder="1" applyAlignment="1">
      <alignment horizontal="center" vertical="center"/>
    </xf>
    <xf numFmtId="0" fontId="10" fillId="0" borderId="2" xfId="0" applyFont="1" applyBorder="1" applyAlignment="1">
      <alignment horizontal="center" vertical="center" wrapText="1"/>
    </xf>
    <xf numFmtId="0" fontId="10" fillId="2" borderId="3" xfId="0" applyFont="1" applyFill="1" applyBorder="1" applyAlignment="1">
      <alignment vertical="center"/>
    </xf>
    <xf numFmtId="177" fontId="10" fillId="2" borderId="1" xfId="0" applyNumberFormat="1" applyFont="1" applyFill="1" applyBorder="1" applyAlignment="1">
      <alignment vertical="center"/>
    </xf>
    <xf numFmtId="0" fontId="8" fillId="0" borderId="4" xfId="0" applyFont="1" applyBorder="1" applyAlignment="1">
      <alignment vertical="center"/>
    </xf>
    <xf numFmtId="0" fontId="8" fillId="3" borderId="5" xfId="0" applyFont="1" applyFill="1" applyBorder="1" applyAlignment="1">
      <alignment vertical="center"/>
    </xf>
    <xf numFmtId="177" fontId="8" fillId="0" borderId="1" xfId="0" applyNumberFormat="1" applyFont="1" applyFill="1" applyBorder="1" applyAlignment="1">
      <alignment vertical="center"/>
    </xf>
    <xf numFmtId="0" fontId="8" fillId="0" borderId="6" xfId="0" applyFont="1" applyBorder="1" applyAlignment="1">
      <alignment vertical="center"/>
    </xf>
    <xf numFmtId="177" fontId="8" fillId="0" borderId="6" xfId="0" applyNumberFormat="1" applyFont="1" applyFill="1" applyBorder="1" applyAlignment="1">
      <alignment vertical="center"/>
    </xf>
    <xf numFmtId="0" fontId="8" fillId="0" borderId="7" xfId="0" applyFont="1" applyBorder="1" applyAlignment="1">
      <alignment vertical="center"/>
    </xf>
    <xf numFmtId="177" fontId="8" fillId="0" borderId="7" xfId="0" applyNumberFormat="1" applyFont="1" applyFill="1" applyBorder="1" applyAlignment="1">
      <alignment vertical="center"/>
    </xf>
    <xf numFmtId="0" fontId="8" fillId="0" borderId="5" xfId="0" applyFont="1" applyBorder="1" applyAlignment="1">
      <alignment vertical="center"/>
    </xf>
    <xf numFmtId="177" fontId="8" fillId="0" borderId="5" xfId="0" applyNumberFormat="1" applyFont="1" applyFill="1" applyBorder="1" applyAlignment="1">
      <alignment vertical="center"/>
    </xf>
    <xf numFmtId="0" fontId="8" fillId="0" borderId="1" xfId="0" applyFont="1" applyBorder="1" applyAlignment="1">
      <alignment vertical="center"/>
    </xf>
    <xf numFmtId="0" fontId="7" fillId="0" borderId="5" xfId="0" applyFont="1" applyBorder="1" applyAlignment="1">
      <alignment vertical="center"/>
    </xf>
    <xf numFmtId="0" fontId="10" fillId="0" borderId="5" xfId="0" applyFont="1" applyBorder="1" applyAlignment="1">
      <alignment vertical="center"/>
    </xf>
    <xf numFmtId="0" fontId="10" fillId="0" borderId="7" xfId="0" applyFont="1" applyBorder="1" applyAlignment="1">
      <alignment vertical="center"/>
    </xf>
    <xf numFmtId="177" fontId="8" fillId="0" borderId="6" xfId="0" applyNumberFormat="1" applyFont="1" applyFill="1" applyBorder="1" applyAlignment="1">
      <alignment horizontal="right" vertical="center"/>
    </xf>
    <xf numFmtId="177" fontId="8" fillId="0" borderId="7" xfId="0" applyNumberFormat="1" applyFont="1" applyFill="1" applyBorder="1" applyAlignment="1">
      <alignment horizontal="right" vertical="center"/>
    </xf>
    <xf numFmtId="0" fontId="8" fillId="2" borderId="2" xfId="0" applyFont="1" applyFill="1" applyBorder="1" applyAlignment="1">
      <alignment vertical="center"/>
    </xf>
    <xf numFmtId="0" fontId="8" fillId="0" borderId="8" xfId="0" applyFont="1" applyBorder="1" applyAlignment="1">
      <alignment vertical="center"/>
    </xf>
    <xf numFmtId="0" fontId="11" fillId="0" borderId="1" xfId="0" applyFont="1" applyBorder="1" applyAlignment="1">
      <alignment vertical="center"/>
    </xf>
    <xf numFmtId="0" fontId="11" fillId="0" borderId="1" xfId="0" applyFont="1" applyFill="1" applyBorder="1" applyAlignment="1">
      <alignment horizontal="center" vertical="center" wrapText="1"/>
    </xf>
    <xf numFmtId="185" fontId="10" fillId="2" borderId="1" xfId="0" applyNumberFormat="1" applyFont="1" applyFill="1" applyBorder="1" applyAlignment="1">
      <alignment vertical="center"/>
    </xf>
    <xf numFmtId="0" fontId="8" fillId="3" borderId="6" xfId="0" applyFont="1" applyFill="1" applyBorder="1" applyAlignment="1">
      <alignment vertical="center"/>
    </xf>
    <xf numFmtId="185" fontId="8" fillId="3" borderId="1" xfId="0" applyNumberFormat="1" applyFont="1" applyFill="1" applyBorder="1" applyAlignment="1">
      <alignment vertical="center"/>
    </xf>
    <xf numFmtId="185" fontId="8" fillId="3" borderId="6" xfId="0" applyNumberFormat="1" applyFont="1" applyFill="1" applyBorder="1" applyAlignment="1">
      <alignment vertical="center"/>
    </xf>
    <xf numFmtId="0" fontId="8" fillId="0" borderId="7" xfId="0" applyFont="1" applyFill="1" applyBorder="1" applyAlignment="1">
      <alignment vertical="center"/>
    </xf>
    <xf numFmtId="177" fontId="8" fillId="3" borderId="9" xfId="0" applyNumberFormat="1" applyFont="1" applyFill="1" applyBorder="1" applyAlignment="1">
      <alignment vertical="center"/>
    </xf>
    <xf numFmtId="185" fontId="8" fillId="3" borderId="7" xfId="0" applyNumberFormat="1" applyFont="1" applyFill="1" applyBorder="1" applyAlignment="1">
      <alignment vertical="center"/>
    </xf>
    <xf numFmtId="185" fontId="8" fillId="3" borderId="5" xfId="0" applyNumberFormat="1" applyFont="1" applyFill="1" applyBorder="1" applyAlignment="1">
      <alignment vertical="center"/>
    </xf>
    <xf numFmtId="177" fontId="8" fillId="3" borderId="5" xfId="0" applyNumberFormat="1" applyFont="1" applyFill="1" applyBorder="1" applyAlignment="1">
      <alignment vertical="center"/>
    </xf>
    <xf numFmtId="177" fontId="8" fillId="3" borderId="6" xfId="0" applyNumberFormat="1" applyFont="1" applyFill="1" applyBorder="1" applyAlignment="1">
      <alignment vertical="center"/>
    </xf>
    <xf numFmtId="185" fontId="8" fillId="3" borderId="10" xfId="0" applyNumberFormat="1" applyFont="1" applyFill="1" applyBorder="1" applyAlignment="1">
      <alignment vertical="center"/>
    </xf>
    <xf numFmtId="0" fontId="10" fillId="2" borderId="2" xfId="0" applyFont="1" applyFill="1" applyBorder="1" applyAlignment="1">
      <alignment vertical="center"/>
    </xf>
    <xf numFmtId="177" fontId="8" fillId="3" borderId="7" xfId="0" applyNumberFormat="1" applyFont="1" applyFill="1" applyBorder="1" applyAlignment="1">
      <alignment vertical="center"/>
    </xf>
    <xf numFmtId="0" fontId="0" fillId="0" borderId="4" xfId="0" applyFont="1" applyBorder="1" applyAlignment="1">
      <alignment vertical="center"/>
    </xf>
    <xf numFmtId="0" fontId="10" fillId="0" borderId="1" xfId="0" applyFont="1" applyBorder="1" applyAlignment="1">
      <alignment horizontal="center" vertical="center"/>
    </xf>
    <xf numFmtId="0" fontId="0" fillId="2" borderId="2" xfId="0" applyFill="1" applyBorder="1" applyAlignment="1">
      <alignment vertical="center"/>
    </xf>
    <xf numFmtId="0" fontId="12" fillId="0" borderId="1" xfId="0" applyFont="1" applyBorder="1" applyAlignment="1">
      <alignment horizontal="center" vertical="center" shrinkToFit="1"/>
    </xf>
    <xf numFmtId="0" fontId="12" fillId="0" borderId="1" xfId="0" applyFont="1" applyBorder="1" applyAlignment="1">
      <alignment horizontal="center" vertical="center" wrapText="1"/>
    </xf>
    <xf numFmtId="0" fontId="7" fillId="0" borderId="7" xfId="0" applyFont="1" applyBorder="1" applyAlignment="1">
      <alignment vertical="center"/>
    </xf>
    <xf numFmtId="177" fontId="7" fillId="0" borderId="7" xfId="0" applyNumberFormat="1" applyFont="1" applyBorder="1" applyAlignment="1">
      <alignment vertical="center"/>
    </xf>
    <xf numFmtId="0" fontId="12" fillId="2" borderId="1" xfId="0" applyFont="1" applyFill="1" applyBorder="1" applyAlignment="1">
      <alignment vertical="center"/>
    </xf>
    <xf numFmtId="0" fontId="12" fillId="2" borderId="5" xfId="0" applyFont="1" applyFill="1" applyBorder="1" applyAlignment="1">
      <alignment vertical="center"/>
    </xf>
    <xf numFmtId="0" fontId="12" fillId="0" borderId="1" xfId="0" applyFont="1" applyBorder="1" applyAlignment="1">
      <alignment horizontal="center" vertical="center"/>
    </xf>
    <xf numFmtId="185" fontId="7" fillId="0" borderId="7" xfId="0" applyNumberFormat="1" applyFont="1" applyBorder="1" applyAlignment="1">
      <alignment vertical="center"/>
    </xf>
    <xf numFmtId="0" fontId="7" fillId="0" borderId="7" xfId="0" applyFont="1" applyBorder="1" applyAlignment="1">
      <alignment horizontal="left" vertical="center"/>
    </xf>
    <xf numFmtId="177" fontId="7" fillId="0" borderId="5" xfId="0" applyNumberFormat="1" applyFont="1" applyBorder="1" applyAlignment="1">
      <alignment vertical="center"/>
    </xf>
    <xf numFmtId="177" fontId="12" fillId="2" borderId="5" xfId="0" applyNumberFormat="1" applyFont="1" applyFill="1" applyBorder="1" applyAlignment="1">
      <alignment vertical="center"/>
    </xf>
    <xf numFmtId="177" fontId="7" fillId="0" borderId="9" xfId="0" applyNumberFormat="1" applyFont="1" applyBorder="1" applyAlignment="1">
      <alignment vertical="center"/>
    </xf>
    <xf numFmtId="177" fontId="7" fillId="0" borderId="11" xfId="0" applyNumberFormat="1" applyFont="1" applyBorder="1" applyAlignment="1">
      <alignment vertical="center"/>
    </xf>
    <xf numFmtId="177" fontId="12" fillId="2" borderId="11" xfId="0" applyNumberFormat="1" applyFont="1" applyFill="1" applyBorder="1" applyAlignment="1">
      <alignment vertical="center"/>
    </xf>
    <xf numFmtId="0" fontId="12" fillId="0" borderId="5" xfId="0" applyFont="1" applyBorder="1" applyAlignment="1">
      <alignment vertical="center"/>
    </xf>
    <xf numFmtId="177" fontId="12" fillId="0" borderId="11" xfId="0" applyNumberFormat="1" applyFont="1" applyBorder="1" applyAlignment="1">
      <alignment vertical="center"/>
    </xf>
    <xf numFmtId="185" fontId="12" fillId="0" borderId="1" xfId="0" applyNumberFormat="1" applyFont="1" applyBorder="1" applyAlignment="1">
      <alignment vertical="center"/>
    </xf>
    <xf numFmtId="177" fontId="12" fillId="2" borderId="2" xfId="0" applyNumberFormat="1" applyFont="1" applyFill="1" applyBorder="1" applyAlignment="1">
      <alignment vertical="center"/>
    </xf>
    <xf numFmtId="185" fontId="12" fillId="2" borderId="1" xfId="0" applyNumberFormat="1" applyFont="1" applyFill="1" applyBorder="1" applyAlignment="1">
      <alignment vertical="center"/>
    </xf>
    <xf numFmtId="185" fontId="12" fillId="3" borderId="1" xfId="0" applyNumberFormat="1" applyFont="1" applyFill="1" applyBorder="1" applyAlignment="1">
      <alignment vertical="center"/>
    </xf>
    <xf numFmtId="177" fontId="12" fillId="2" borderId="1" xfId="0" applyNumberFormat="1" applyFont="1" applyFill="1" applyBorder="1" applyAlignment="1">
      <alignment vertical="center"/>
    </xf>
    <xf numFmtId="0" fontId="15" fillId="0" borderId="7" xfId="0" applyFont="1" applyBorder="1" applyAlignment="1">
      <alignment vertical="center"/>
    </xf>
    <xf numFmtId="0" fontId="15" fillId="3" borderId="1" xfId="0" applyFont="1" applyFill="1" applyBorder="1" applyAlignment="1">
      <alignment horizontal="center" vertical="center"/>
    </xf>
    <xf numFmtId="0" fontId="13" fillId="0" borderId="12" xfId="0" applyFont="1" applyBorder="1" applyAlignment="1">
      <alignment horizontal="center" vertical="center"/>
    </xf>
    <xf numFmtId="49" fontId="15" fillId="0" borderId="7" xfId="0" applyNumberFormat="1" applyFont="1" applyBorder="1" applyAlignment="1">
      <alignment horizontal="center" vertical="center"/>
    </xf>
    <xf numFmtId="0" fontId="15" fillId="0" borderId="6" xfId="0" applyFont="1" applyBorder="1" applyAlignment="1">
      <alignment vertical="center"/>
    </xf>
    <xf numFmtId="177" fontId="15" fillId="0" borderId="6" xfId="0" applyNumberFormat="1" applyFont="1" applyBorder="1" applyAlignment="1">
      <alignment horizontal="right" vertical="center"/>
    </xf>
    <xf numFmtId="177" fontId="15" fillId="0" borderId="7" xfId="0" applyNumberFormat="1" applyFont="1" applyBorder="1" applyAlignment="1">
      <alignment horizontal="right" vertical="center"/>
    </xf>
    <xf numFmtId="0" fontId="15" fillId="0" borderId="5" xfId="0" applyFont="1" applyBorder="1" applyAlignment="1">
      <alignment vertical="center"/>
    </xf>
    <xf numFmtId="177" fontId="15" fillId="0" borderId="5" xfId="0" applyNumberFormat="1" applyFont="1" applyBorder="1" applyAlignment="1">
      <alignment horizontal="right" vertical="center"/>
    </xf>
    <xf numFmtId="0" fontId="15" fillId="4" borderId="7" xfId="0" applyFont="1" applyFill="1" applyBorder="1" applyAlignment="1">
      <alignment vertical="center"/>
    </xf>
    <xf numFmtId="177" fontId="15" fillId="4" borderId="7" xfId="0" applyNumberFormat="1" applyFont="1" applyFill="1" applyBorder="1" applyAlignment="1">
      <alignment horizontal="right" vertical="center"/>
    </xf>
    <xf numFmtId="0" fontId="15" fillId="3" borderId="6" xfId="0" applyFont="1" applyFill="1" applyBorder="1" applyAlignment="1">
      <alignment vertical="center"/>
    </xf>
    <xf numFmtId="177" fontId="15" fillId="3" borderId="6" xfId="0" applyNumberFormat="1" applyFont="1" applyFill="1" applyBorder="1" applyAlignment="1">
      <alignment horizontal="right" vertical="center"/>
    </xf>
    <xf numFmtId="0" fontId="15" fillId="4" borderId="1" xfId="0" applyFont="1" applyFill="1" applyBorder="1" applyAlignment="1">
      <alignment vertical="center"/>
    </xf>
    <xf numFmtId="177" fontId="15" fillId="4" borderId="1" xfId="0" applyNumberFormat="1" applyFont="1" applyFill="1" applyBorder="1" applyAlignment="1">
      <alignment horizontal="right" vertical="center"/>
    </xf>
    <xf numFmtId="0" fontId="13" fillId="0" borderId="6" xfId="0" applyFont="1" applyBorder="1" applyAlignment="1">
      <alignment vertical="center"/>
    </xf>
    <xf numFmtId="0" fontId="15" fillId="0" borderId="13" xfId="0" applyFont="1" applyBorder="1" applyAlignment="1">
      <alignment vertical="center"/>
    </xf>
    <xf numFmtId="177" fontId="15" fillId="0" borderId="7" xfId="0" applyNumberFormat="1" applyFont="1" applyBorder="1" applyAlignment="1">
      <alignment vertical="center"/>
    </xf>
    <xf numFmtId="0" fontId="13" fillId="0" borderId="7" xfId="0" applyFont="1" applyBorder="1" applyAlignment="1">
      <alignment vertical="center"/>
    </xf>
    <xf numFmtId="0" fontId="15" fillId="0" borderId="9" xfId="0" applyFont="1" applyBorder="1" applyAlignment="1">
      <alignment vertical="center"/>
    </xf>
    <xf numFmtId="0" fontId="15" fillId="0" borderId="1" xfId="0" applyFont="1" applyBorder="1" applyAlignment="1">
      <alignment vertical="center"/>
    </xf>
    <xf numFmtId="177" fontId="15" fillId="0" borderId="1" xfId="0" applyNumberFormat="1" applyFont="1" applyBorder="1" applyAlignment="1">
      <alignment horizontal="right" vertical="center"/>
    </xf>
    <xf numFmtId="0" fontId="13" fillId="0" borderId="1" xfId="0" applyFont="1" applyBorder="1" applyAlignment="1">
      <alignment horizontal="center" vertical="center"/>
    </xf>
    <xf numFmtId="177" fontId="15" fillId="4" borderId="1" xfId="0" applyNumberFormat="1" applyFont="1" applyFill="1" applyBorder="1" applyAlignment="1">
      <alignment vertical="center"/>
    </xf>
    <xf numFmtId="0" fontId="13" fillId="0" borderId="12" xfId="0" applyFont="1" applyBorder="1" applyAlignment="1">
      <alignment vertical="center"/>
    </xf>
    <xf numFmtId="0" fontId="15" fillId="0" borderId="7" xfId="0" applyFont="1" applyBorder="1" applyAlignment="1">
      <alignment vertical="center" wrapText="1"/>
    </xf>
    <xf numFmtId="0" fontId="15" fillId="0" borderId="5" xfId="0" applyFont="1" applyBorder="1" applyAlignment="1">
      <alignment vertical="center" wrapText="1"/>
    </xf>
    <xf numFmtId="0" fontId="16" fillId="0" borderId="6" xfId="0" applyFont="1" applyBorder="1" applyAlignment="1">
      <alignment vertical="center"/>
    </xf>
    <xf numFmtId="177" fontId="13" fillId="0" borderId="6" xfId="0" applyNumberFormat="1" applyFont="1" applyBorder="1" applyAlignment="1">
      <alignment vertical="center"/>
    </xf>
    <xf numFmtId="0" fontId="16" fillId="0" borderId="7" xfId="0" applyFont="1" applyBorder="1" applyAlignment="1">
      <alignment vertical="center"/>
    </xf>
    <xf numFmtId="49" fontId="15" fillId="0" borderId="5" xfId="0" applyNumberFormat="1" applyFont="1" applyBorder="1" applyAlignment="1">
      <alignment horizontal="center" vertical="center"/>
    </xf>
    <xf numFmtId="177" fontId="15" fillId="0" borderId="6" xfId="0" applyNumberFormat="1" applyFont="1" applyBorder="1" applyAlignment="1">
      <alignment vertical="center"/>
    </xf>
    <xf numFmtId="177" fontId="15" fillId="0" borderId="9" xfId="0" applyNumberFormat="1" applyFont="1" applyBorder="1" applyAlignment="1">
      <alignment horizontal="right" vertical="center"/>
    </xf>
    <xf numFmtId="177" fontId="13" fillId="2" borderId="11" xfId="0" applyNumberFormat="1" applyFont="1" applyFill="1" applyBorder="1" applyAlignment="1">
      <alignment horizontal="right" vertical="center"/>
    </xf>
    <xf numFmtId="177" fontId="13" fillId="0" borderId="14" xfId="0" applyNumberFormat="1" applyFont="1" applyBorder="1" applyAlignment="1">
      <alignment vertical="center"/>
    </xf>
    <xf numFmtId="177" fontId="12" fillId="0" borderId="15" xfId="0" applyNumberFormat="1" applyFont="1" applyFill="1" applyBorder="1" applyAlignment="1">
      <alignment vertical="center"/>
    </xf>
    <xf numFmtId="0" fontId="11" fillId="0" borderId="16" xfId="0" applyFont="1" applyBorder="1" applyAlignment="1">
      <alignment/>
    </xf>
    <xf numFmtId="0" fontId="11" fillId="0" borderId="16" xfId="0" applyFont="1" applyBorder="1" applyAlignment="1">
      <alignment wrapText="1"/>
    </xf>
    <xf numFmtId="0" fontId="8" fillId="0" borderId="16" xfId="0" applyFont="1" applyBorder="1" applyAlignment="1">
      <alignment/>
    </xf>
    <xf numFmtId="0" fontId="8" fillId="0" borderId="17" xfId="0" applyFont="1" applyBorder="1" applyAlignment="1">
      <alignment horizontal="center" vertical="center"/>
    </xf>
    <xf numFmtId="0" fontId="8" fillId="0" borderId="18" xfId="0" applyFont="1" applyBorder="1" applyAlignment="1">
      <alignment/>
    </xf>
    <xf numFmtId="0" fontId="8" fillId="0" borderId="19" xfId="0" applyFont="1" applyBorder="1" applyAlignment="1">
      <alignment/>
    </xf>
    <xf numFmtId="0" fontId="8" fillId="0" borderId="17" xfId="0" applyFont="1" applyBorder="1" applyAlignment="1">
      <alignment/>
    </xf>
    <xf numFmtId="0" fontId="8" fillId="0" borderId="20" xfId="0" applyFont="1" applyBorder="1" applyAlignment="1">
      <alignment/>
    </xf>
    <xf numFmtId="0" fontId="8" fillId="0" borderId="21" xfId="0" applyFont="1" applyBorder="1" applyAlignment="1">
      <alignment/>
    </xf>
    <xf numFmtId="0" fontId="8" fillId="3" borderId="22" xfId="0" applyFont="1" applyFill="1" applyBorder="1" applyAlignment="1">
      <alignment/>
    </xf>
    <xf numFmtId="0" fontId="8" fillId="0" borderId="23" xfId="0" applyFont="1" applyBorder="1" applyAlignment="1">
      <alignment/>
    </xf>
    <xf numFmtId="0" fontId="8" fillId="3" borderId="24" xfId="0" applyFont="1" applyFill="1" applyBorder="1" applyAlignment="1">
      <alignment/>
    </xf>
    <xf numFmtId="0" fontId="8" fillId="3" borderId="0" xfId="0" applyFont="1" applyFill="1" applyBorder="1" applyAlignment="1">
      <alignment/>
    </xf>
    <xf numFmtId="0" fontId="8" fillId="3" borderId="25" xfId="0" applyFont="1" applyFill="1" applyBorder="1" applyAlignment="1">
      <alignment/>
    </xf>
    <xf numFmtId="0" fontId="3" fillId="0" borderId="0" xfId="0" applyFont="1" applyAlignment="1">
      <alignment/>
    </xf>
    <xf numFmtId="0" fontId="8" fillId="0" borderId="26" xfId="0" applyFont="1" applyBorder="1" applyAlignment="1">
      <alignment/>
    </xf>
    <xf numFmtId="0" fontId="8" fillId="0" borderId="0" xfId="0" applyFont="1" applyBorder="1" applyAlignment="1">
      <alignment/>
    </xf>
    <xf numFmtId="0" fontId="8" fillId="0" borderId="22" xfId="0" applyFont="1" applyBorder="1" applyAlignment="1">
      <alignment/>
    </xf>
    <xf numFmtId="0" fontId="8" fillId="0" borderId="27" xfId="0" applyFont="1" applyBorder="1" applyAlignment="1">
      <alignment/>
    </xf>
    <xf numFmtId="0" fontId="8" fillId="0" borderId="25" xfId="0" applyFont="1" applyBorder="1" applyAlignment="1">
      <alignment/>
    </xf>
    <xf numFmtId="0" fontId="8" fillId="0" borderId="24" xfId="0" applyFont="1" applyBorder="1" applyAlignment="1">
      <alignment/>
    </xf>
    <xf numFmtId="3" fontId="8" fillId="0" borderId="0" xfId="0" applyNumberFormat="1" applyFont="1" applyBorder="1" applyAlignment="1">
      <alignment/>
    </xf>
    <xf numFmtId="3" fontId="8" fillId="0" borderId="25" xfId="0" applyNumberFormat="1" applyFont="1" applyBorder="1" applyAlignment="1">
      <alignment/>
    </xf>
    <xf numFmtId="177" fontId="8" fillId="0" borderId="28" xfId="0" applyNumberFormat="1" applyFont="1" applyBorder="1" applyAlignment="1">
      <alignment/>
    </xf>
    <xf numFmtId="177" fontId="8" fillId="0" borderId="29" xfId="0" applyNumberFormat="1" applyFont="1" applyBorder="1" applyAlignment="1">
      <alignment/>
    </xf>
    <xf numFmtId="177" fontId="8" fillId="0" borderId="30" xfId="0" applyNumberFormat="1" applyFont="1" applyBorder="1" applyAlignment="1">
      <alignment/>
    </xf>
    <xf numFmtId="177" fontId="8" fillId="0" borderId="11" xfId="0" applyNumberFormat="1" applyFont="1" applyBorder="1" applyAlignment="1">
      <alignment/>
    </xf>
    <xf numFmtId="177" fontId="8" fillId="0" borderId="5" xfId="0" applyNumberFormat="1" applyFont="1" applyBorder="1" applyAlignment="1">
      <alignment/>
    </xf>
    <xf numFmtId="177" fontId="8" fillId="0" borderId="31" xfId="0" applyNumberFormat="1" applyFont="1" applyBorder="1" applyAlignment="1">
      <alignment/>
    </xf>
    <xf numFmtId="177" fontId="8" fillId="0" borderId="2" xfId="0" applyNumberFormat="1" applyFont="1" applyBorder="1" applyAlignment="1">
      <alignment/>
    </xf>
    <xf numFmtId="177" fontId="8" fillId="0" borderId="1" xfId="0" applyNumberFormat="1" applyFont="1" applyBorder="1" applyAlignment="1">
      <alignment/>
    </xf>
    <xf numFmtId="177" fontId="8" fillId="0" borderId="1" xfId="0" applyNumberFormat="1" applyFont="1" applyFill="1" applyBorder="1" applyAlignment="1">
      <alignment/>
    </xf>
    <xf numFmtId="177" fontId="8" fillId="0" borderId="32" xfId="0" applyNumberFormat="1" applyFont="1" applyBorder="1" applyAlignment="1">
      <alignment/>
    </xf>
    <xf numFmtId="177" fontId="8" fillId="0" borderId="9" xfId="0" applyNumberFormat="1" applyFont="1" applyBorder="1" applyAlignment="1">
      <alignment/>
    </xf>
    <xf numFmtId="177" fontId="8" fillId="0" borderId="7" xfId="0" applyNumberFormat="1" applyFont="1" applyFill="1" applyBorder="1" applyAlignment="1">
      <alignment/>
    </xf>
    <xf numFmtId="177" fontId="8" fillId="0" borderId="33" xfId="0" applyNumberFormat="1" applyFont="1" applyBorder="1" applyAlignment="1">
      <alignment/>
    </xf>
    <xf numFmtId="177" fontId="8" fillId="0" borderId="13" xfId="0" applyNumberFormat="1" applyFont="1" applyBorder="1" applyAlignment="1">
      <alignment/>
    </xf>
    <xf numFmtId="177" fontId="8" fillId="0" borderId="6" xfId="0" applyNumberFormat="1" applyFont="1" applyBorder="1" applyAlignment="1">
      <alignment/>
    </xf>
    <xf numFmtId="177" fontId="8" fillId="0" borderId="34" xfId="0" applyNumberFormat="1" applyFont="1" applyBorder="1" applyAlignment="1">
      <alignment/>
    </xf>
    <xf numFmtId="177" fontId="8" fillId="0" borderId="35" xfId="0" applyNumberFormat="1" applyFont="1" applyBorder="1" applyAlignment="1">
      <alignment/>
    </xf>
    <xf numFmtId="177" fontId="8" fillId="0" borderId="7" xfId="0" applyNumberFormat="1" applyFont="1" applyBorder="1" applyAlignment="1">
      <alignment/>
    </xf>
    <xf numFmtId="177" fontId="8" fillId="0" borderId="36" xfId="0" applyNumberFormat="1" applyFont="1" applyBorder="1" applyAlignment="1">
      <alignment/>
    </xf>
    <xf numFmtId="177" fontId="8" fillId="0" borderId="37" xfId="0" applyNumberFormat="1" applyFont="1" applyBorder="1" applyAlignment="1">
      <alignment/>
    </xf>
    <xf numFmtId="177" fontId="8" fillId="0" borderId="38" xfId="0" applyNumberFormat="1" applyFont="1" applyBorder="1" applyAlignment="1">
      <alignment/>
    </xf>
    <xf numFmtId="177" fontId="8" fillId="0" borderId="26" xfId="0" applyNumberFormat="1" applyFont="1" applyBorder="1" applyAlignment="1">
      <alignment/>
    </xf>
    <xf numFmtId="177" fontId="8" fillId="0" borderId="0" xfId="0" applyNumberFormat="1" applyFont="1" applyBorder="1" applyAlignment="1">
      <alignment/>
    </xf>
    <xf numFmtId="177" fontId="8" fillId="0" borderId="22" xfId="0" applyNumberFormat="1" applyFont="1" applyBorder="1" applyAlignment="1">
      <alignment/>
    </xf>
    <xf numFmtId="177" fontId="8" fillId="0" borderId="27" xfId="0" applyNumberFormat="1" applyFont="1" applyBorder="1" applyAlignment="1">
      <alignment/>
    </xf>
    <xf numFmtId="177" fontId="8" fillId="0" borderId="25" xfId="0" applyNumberFormat="1" applyFont="1" applyBorder="1" applyAlignment="1">
      <alignment/>
    </xf>
    <xf numFmtId="177" fontId="8" fillId="0" borderId="24" xfId="0" applyNumberFormat="1" applyFont="1" applyBorder="1" applyAlignment="1">
      <alignment/>
    </xf>
    <xf numFmtId="177" fontId="8" fillId="3" borderId="39" xfId="0" applyNumberFormat="1" applyFont="1" applyFill="1" applyBorder="1" applyAlignment="1">
      <alignment/>
    </xf>
    <xf numFmtId="177" fontId="8" fillId="3" borderId="5" xfId="0" applyNumberFormat="1" applyFont="1" applyFill="1" applyBorder="1" applyAlignment="1">
      <alignment/>
    </xf>
    <xf numFmtId="177" fontId="8" fillId="3" borderId="40" xfId="0" applyNumberFormat="1" applyFont="1" applyFill="1" applyBorder="1" applyAlignment="1">
      <alignment/>
    </xf>
    <xf numFmtId="177" fontId="8" fillId="3" borderId="1" xfId="0" applyNumberFormat="1" applyFont="1" applyFill="1" applyBorder="1" applyAlignment="1">
      <alignment/>
    </xf>
    <xf numFmtId="177" fontId="8" fillId="3" borderId="22" xfId="0" applyNumberFormat="1" applyFont="1" applyFill="1" applyBorder="1" applyAlignment="1">
      <alignment/>
    </xf>
    <xf numFmtId="177" fontId="8" fillId="3" borderId="7" xfId="0" applyNumberFormat="1" applyFont="1" applyFill="1" applyBorder="1" applyAlignment="1">
      <alignment/>
    </xf>
    <xf numFmtId="177" fontId="8" fillId="3" borderId="41" xfId="0" applyNumberFormat="1" applyFont="1" applyFill="1" applyBorder="1" applyAlignment="1">
      <alignment/>
    </xf>
    <xf numFmtId="177" fontId="8" fillId="0" borderId="42" xfId="0" applyNumberFormat="1" applyFont="1" applyBorder="1" applyAlignment="1">
      <alignment/>
    </xf>
    <xf numFmtId="177" fontId="8" fillId="3" borderId="6" xfId="0" applyNumberFormat="1" applyFont="1" applyFill="1" applyBorder="1" applyAlignment="1">
      <alignment/>
    </xf>
    <xf numFmtId="177" fontId="8" fillId="3" borderId="24" xfId="0" applyNumberFormat="1" applyFont="1" applyFill="1" applyBorder="1" applyAlignment="1">
      <alignment/>
    </xf>
    <xf numFmtId="177" fontId="8" fillId="3" borderId="0" xfId="0" applyNumberFormat="1" applyFont="1" applyFill="1" applyBorder="1" applyAlignment="1">
      <alignment/>
    </xf>
    <xf numFmtId="177" fontId="8" fillId="3" borderId="25" xfId="0" applyNumberFormat="1" applyFont="1" applyFill="1" applyBorder="1" applyAlignment="1">
      <alignment/>
    </xf>
    <xf numFmtId="185" fontId="8" fillId="0" borderId="43" xfId="0" applyNumberFormat="1" applyFont="1" applyBorder="1" applyAlignment="1">
      <alignment/>
    </xf>
    <xf numFmtId="185" fontId="8" fillId="0" borderId="44" xfId="0" applyNumberFormat="1" applyFont="1" applyBorder="1" applyAlignment="1">
      <alignment/>
    </xf>
    <xf numFmtId="185" fontId="8" fillId="0" borderId="45" xfId="0" applyNumberFormat="1" applyFont="1" applyBorder="1" applyAlignment="1">
      <alignment/>
    </xf>
    <xf numFmtId="185" fontId="8" fillId="0" borderId="46" xfId="0" applyNumberFormat="1" applyFont="1" applyBorder="1" applyAlignment="1">
      <alignment/>
    </xf>
    <xf numFmtId="185" fontId="8" fillId="0" borderId="47" xfId="0" applyNumberFormat="1" applyFont="1" applyBorder="1" applyAlignment="1">
      <alignment/>
    </xf>
    <xf numFmtId="177" fontId="8" fillId="0" borderId="48" xfId="0" applyNumberFormat="1" applyFont="1" applyBorder="1" applyAlignment="1">
      <alignment/>
    </xf>
    <xf numFmtId="177" fontId="8" fillId="0" borderId="14" xfId="0" applyNumberFormat="1" applyFont="1" applyBorder="1" applyAlignment="1">
      <alignment/>
    </xf>
    <xf numFmtId="177" fontId="8" fillId="0" borderId="49" xfId="0" applyNumberFormat="1" applyFont="1" applyBorder="1" applyAlignment="1">
      <alignment/>
    </xf>
    <xf numFmtId="177" fontId="8" fillId="0" borderId="50" xfId="0" applyNumberFormat="1" applyFont="1" applyBorder="1" applyAlignment="1">
      <alignment/>
    </xf>
    <xf numFmtId="177" fontId="8" fillId="0" borderId="51" xfId="0" applyNumberFormat="1" applyFont="1" applyBorder="1" applyAlignment="1">
      <alignment/>
    </xf>
    <xf numFmtId="177" fontId="8" fillId="0" borderId="34" xfId="0" applyNumberFormat="1" applyFont="1" applyFill="1" applyBorder="1" applyAlignment="1">
      <alignment/>
    </xf>
    <xf numFmtId="0" fontId="8" fillId="3" borderId="18" xfId="0" applyFont="1" applyFill="1" applyBorder="1" applyAlignment="1">
      <alignment/>
    </xf>
    <xf numFmtId="0" fontId="8" fillId="3" borderId="26" xfId="0" applyFont="1" applyFill="1" applyBorder="1" applyAlignment="1">
      <alignment/>
    </xf>
    <xf numFmtId="0" fontId="8" fillId="3" borderId="19" xfId="0" applyFont="1" applyFill="1" applyBorder="1" applyAlignment="1">
      <alignment/>
    </xf>
    <xf numFmtId="0" fontId="8" fillId="3" borderId="27" xfId="0" applyFont="1" applyFill="1" applyBorder="1" applyAlignment="1">
      <alignment/>
    </xf>
    <xf numFmtId="185" fontId="8" fillId="0" borderId="38" xfId="0" applyNumberFormat="1" applyFont="1" applyBorder="1" applyAlignment="1">
      <alignment/>
    </xf>
    <xf numFmtId="177" fontId="8" fillId="3" borderId="36" xfId="0" applyNumberFormat="1" applyFont="1" applyFill="1" applyBorder="1" applyAlignment="1">
      <alignment/>
    </xf>
    <xf numFmtId="177" fontId="8" fillId="3" borderId="37" xfId="0" applyNumberFormat="1" applyFont="1" applyFill="1" applyBorder="1" applyAlignment="1">
      <alignment/>
    </xf>
    <xf numFmtId="185" fontId="8" fillId="0" borderId="22" xfId="0" applyNumberFormat="1" applyFont="1" applyBorder="1" applyAlignment="1">
      <alignment/>
    </xf>
    <xf numFmtId="177" fontId="8" fillId="3" borderId="26" xfId="0" applyNumberFormat="1" applyFont="1" applyFill="1" applyBorder="1" applyAlignment="1">
      <alignment/>
    </xf>
    <xf numFmtId="177" fontId="8" fillId="3" borderId="27" xfId="0" applyNumberFormat="1" applyFont="1" applyFill="1" applyBorder="1" applyAlignment="1">
      <alignment/>
    </xf>
    <xf numFmtId="3" fontId="8" fillId="0" borderId="22" xfId="0" applyNumberFormat="1" applyFont="1" applyBorder="1" applyAlignment="1">
      <alignment/>
    </xf>
    <xf numFmtId="3" fontId="8" fillId="0" borderId="26" xfId="0" applyNumberFormat="1" applyFont="1" applyBorder="1" applyAlignment="1">
      <alignment/>
    </xf>
    <xf numFmtId="3" fontId="8" fillId="0" borderId="24" xfId="0" applyNumberFormat="1" applyFont="1" applyBorder="1" applyAlignment="1">
      <alignment/>
    </xf>
    <xf numFmtId="3" fontId="8" fillId="0" borderId="27" xfId="0" applyNumberFormat="1" applyFont="1" applyBorder="1" applyAlignment="1">
      <alignment/>
    </xf>
    <xf numFmtId="177" fontId="8" fillId="0" borderId="28" xfId="0" applyNumberFormat="1" applyFont="1" applyBorder="1" applyAlignment="1">
      <alignment horizontal="center" vertical="center"/>
    </xf>
    <xf numFmtId="177" fontId="8" fillId="0" borderId="29" xfId="0" applyNumberFormat="1" applyFont="1" applyBorder="1" applyAlignment="1">
      <alignment horizontal="center" vertical="center"/>
    </xf>
    <xf numFmtId="177" fontId="8" fillId="0" borderId="43" xfId="0" applyNumberFormat="1" applyFont="1" applyBorder="1" applyAlignment="1">
      <alignment horizontal="center" vertical="center"/>
    </xf>
    <xf numFmtId="177" fontId="8" fillId="0" borderId="52" xfId="0" applyNumberFormat="1"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43" xfId="0" applyFont="1" applyBorder="1" applyAlignment="1">
      <alignment horizontal="center" vertical="center"/>
    </xf>
    <xf numFmtId="0" fontId="7" fillId="0" borderId="17" xfId="0" applyFont="1" applyBorder="1" applyAlignment="1">
      <alignment vertical="center"/>
    </xf>
    <xf numFmtId="0" fontId="7" fillId="0" borderId="28" xfId="0" applyFont="1" applyBorder="1" applyAlignment="1">
      <alignment horizontal="center" vertical="center"/>
    </xf>
    <xf numFmtId="0" fontId="7" fillId="0" borderId="43" xfId="0" applyFont="1" applyBorder="1" applyAlignment="1">
      <alignment horizontal="center" vertical="center"/>
    </xf>
    <xf numFmtId="0" fontId="7" fillId="0" borderId="29" xfId="0" applyFont="1" applyBorder="1" applyAlignment="1">
      <alignment horizontal="center" vertical="center"/>
    </xf>
    <xf numFmtId="177" fontId="7" fillId="0" borderId="53" xfId="0" applyNumberFormat="1" applyFont="1" applyBorder="1" applyAlignment="1">
      <alignment vertical="center"/>
    </xf>
    <xf numFmtId="177" fontId="7" fillId="0" borderId="48" xfId="0" applyNumberFormat="1" applyFont="1" applyBorder="1" applyAlignment="1">
      <alignment vertical="center"/>
    </xf>
    <xf numFmtId="185" fontId="7" fillId="0" borderId="47" xfId="0" applyNumberFormat="1" applyFont="1" applyBorder="1" applyAlignment="1">
      <alignment vertical="center"/>
    </xf>
    <xf numFmtId="177" fontId="7" fillId="0" borderId="31" xfId="0" applyNumberFormat="1" applyFont="1" applyBorder="1" applyAlignment="1">
      <alignment vertical="center"/>
    </xf>
    <xf numFmtId="177" fontId="7" fillId="0" borderId="3" xfId="0" applyNumberFormat="1" applyFont="1" applyBorder="1" applyAlignment="1">
      <alignment vertical="center"/>
    </xf>
    <xf numFmtId="177" fontId="7" fillId="0" borderId="1" xfId="0" applyNumberFormat="1" applyFont="1" applyBorder="1" applyAlignment="1">
      <alignment vertical="center"/>
    </xf>
    <xf numFmtId="177" fontId="7" fillId="0" borderId="2" xfId="0" applyNumberFormat="1" applyFont="1" applyBorder="1" applyAlignment="1">
      <alignment vertical="center"/>
    </xf>
    <xf numFmtId="185" fontId="7" fillId="0" borderId="44" xfId="0" applyNumberFormat="1" applyFont="1" applyBorder="1" applyAlignment="1">
      <alignment vertical="center"/>
    </xf>
    <xf numFmtId="177" fontId="7" fillId="0" borderId="28" xfId="0" applyNumberFormat="1" applyFont="1" applyBorder="1" applyAlignment="1">
      <alignment vertical="center"/>
    </xf>
    <xf numFmtId="177" fontId="7" fillId="0" borderId="29" xfId="0" applyNumberFormat="1" applyFont="1" applyBorder="1" applyAlignment="1">
      <alignment vertical="center"/>
    </xf>
    <xf numFmtId="185" fontId="7" fillId="0" borderId="43" xfId="0" applyNumberFormat="1"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177" fontId="7" fillId="0" borderId="33" xfId="0" applyNumberFormat="1" applyFont="1" applyBorder="1" applyAlignment="1">
      <alignment vertical="center"/>
    </xf>
    <xf numFmtId="177" fontId="7" fillId="0" borderId="55" xfId="0" applyNumberFormat="1" applyFont="1" applyBorder="1" applyAlignment="1">
      <alignment vertical="center"/>
    </xf>
    <xf numFmtId="185" fontId="7" fillId="0" borderId="56" xfId="0" applyNumberFormat="1" applyFont="1" applyBorder="1" applyAlignment="1">
      <alignment vertical="center"/>
    </xf>
    <xf numFmtId="177" fontId="7" fillId="0" borderId="43" xfId="0" applyNumberFormat="1" applyFont="1" applyBorder="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17" fillId="0" borderId="23" xfId="0" applyFont="1" applyBorder="1" applyAlignment="1">
      <alignment vertical="center"/>
    </xf>
    <xf numFmtId="0" fontId="17" fillId="0" borderId="57" xfId="0" applyFont="1" applyBorder="1" applyAlignment="1">
      <alignment vertical="center" wrapText="1"/>
    </xf>
    <xf numFmtId="0" fontId="17" fillId="0" borderId="58" xfId="0" applyFont="1" applyBorder="1" applyAlignment="1">
      <alignment vertical="center"/>
    </xf>
    <xf numFmtId="177" fontId="7" fillId="0" borderId="59" xfId="0" applyNumberFormat="1" applyFont="1" applyBorder="1" applyAlignment="1">
      <alignment vertical="center"/>
    </xf>
    <xf numFmtId="177" fontId="7" fillId="0" borderId="47" xfId="0" applyNumberFormat="1" applyFont="1" applyBorder="1" applyAlignment="1">
      <alignment vertical="center"/>
    </xf>
    <xf numFmtId="177" fontId="7" fillId="0" borderId="42" xfId="0" applyNumberFormat="1" applyFont="1" applyBorder="1" applyAlignment="1">
      <alignment vertical="center"/>
    </xf>
    <xf numFmtId="177" fontId="7" fillId="0" borderId="6" xfId="0" applyNumberFormat="1" applyFont="1" applyBorder="1" applyAlignment="1">
      <alignment vertical="center"/>
    </xf>
    <xf numFmtId="177" fontId="7" fillId="0" borderId="13" xfId="0" applyNumberFormat="1" applyFont="1" applyBorder="1" applyAlignment="1">
      <alignment vertical="center"/>
    </xf>
    <xf numFmtId="177" fontId="8" fillId="0" borderId="60" xfId="0" applyNumberFormat="1" applyFont="1" applyBorder="1" applyAlignment="1">
      <alignment/>
    </xf>
    <xf numFmtId="0" fontId="7" fillId="0" borderId="11" xfId="0" applyFont="1" applyBorder="1" applyAlignment="1">
      <alignment vertical="center"/>
    </xf>
    <xf numFmtId="185" fontId="15" fillId="3" borderId="6" xfId="0" applyNumberFormat="1" applyFont="1" applyFill="1" applyBorder="1" applyAlignment="1">
      <alignment horizontal="right" vertical="center"/>
    </xf>
    <xf numFmtId="185" fontId="15" fillId="3" borderId="7" xfId="0" applyNumberFormat="1" applyFont="1" applyFill="1" applyBorder="1" applyAlignment="1">
      <alignment horizontal="right" vertical="center"/>
    </xf>
    <xf numFmtId="185" fontId="15" fillId="3" borderId="5" xfId="0" applyNumberFormat="1" applyFont="1" applyFill="1" applyBorder="1" applyAlignment="1">
      <alignment horizontal="right" vertical="center"/>
    </xf>
    <xf numFmtId="185" fontId="15" fillId="4" borderId="1" xfId="0" applyNumberFormat="1" applyFont="1" applyFill="1" applyBorder="1" applyAlignment="1">
      <alignment horizontal="right" vertical="center"/>
    </xf>
    <xf numFmtId="185" fontId="15" fillId="3" borderId="1" xfId="0" applyNumberFormat="1" applyFont="1" applyFill="1" applyBorder="1" applyAlignment="1">
      <alignment horizontal="right" vertical="center"/>
    </xf>
    <xf numFmtId="0" fontId="15" fillId="3" borderId="6" xfId="0" applyFont="1" applyFill="1" applyBorder="1" applyAlignment="1">
      <alignment horizontal="right" vertical="center"/>
    </xf>
    <xf numFmtId="185" fontId="13" fillId="3" borderId="14" xfId="0" applyNumberFormat="1" applyFont="1" applyFill="1" applyBorder="1" applyAlignment="1">
      <alignment horizontal="right" vertical="center"/>
    </xf>
    <xf numFmtId="185" fontId="13" fillId="3" borderId="6" xfId="0" applyNumberFormat="1" applyFont="1" applyFill="1" applyBorder="1" applyAlignment="1">
      <alignment horizontal="right" vertical="center"/>
    </xf>
    <xf numFmtId="0" fontId="16" fillId="0" borderId="7" xfId="0" applyFont="1" applyBorder="1" applyAlignment="1">
      <alignment horizontal="right" vertical="center"/>
    </xf>
    <xf numFmtId="185" fontId="13" fillId="2" borderId="1" xfId="0" applyNumberFormat="1" applyFont="1" applyFill="1" applyBorder="1" applyAlignment="1">
      <alignment horizontal="right" vertical="center"/>
    </xf>
    <xf numFmtId="0" fontId="8" fillId="0" borderId="61" xfId="0" applyFont="1" applyBorder="1" applyAlignment="1">
      <alignment/>
    </xf>
    <xf numFmtId="0" fontId="8" fillId="0" borderId="62" xfId="0" applyFont="1" applyBorder="1" applyAlignment="1">
      <alignment/>
    </xf>
    <xf numFmtId="0" fontId="8" fillId="5" borderId="2" xfId="0" applyFont="1" applyFill="1" applyBorder="1" applyAlignment="1">
      <alignment vertical="center"/>
    </xf>
    <xf numFmtId="177" fontId="10" fillId="5" borderId="5" xfId="0" applyNumberFormat="1" applyFont="1" applyFill="1" applyBorder="1" applyAlignment="1">
      <alignment vertical="center"/>
    </xf>
    <xf numFmtId="185" fontId="7" fillId="0" borderId="45" xfId="0" applyNumberFormat="1" applyFont="1" applyBorder="1" applyAlignment="1">
      <alignment vertical="center"/>
    </xf>
    <xf numFmtId="185" fontId="7" fillId="0" borderId="63" xfId="0" applyNumberFormat="1" applyFont="1" applyBorder="1" applyAlignment="1">
      <alignment vertical="center"/>
    </xf>
    <xf numFmtId="185" fontId="7" fillId="0" borderId="46" xfId="0" applyNumberFormat="1" applyFont="1" applyBorder="1" applyAlignment="1">
      <alignment vertical="center"/>
    </xf>
    <xf numFmtId="185" fontId="7" fillId="0" borderId="5" xfId="0" applyNumberFormat="1" applyFont="1" applyBorder="1" applyAlignment="1">
      <alignment vertical="center"/>
    </xf>
    <xf numFmtId="177" fontId="8" fillId="3" borderId="1" xfId="0" applyNumberFormat="1" applyFont="1" applyFill="1" applyBorder="1" applyAlignment="1">
      <alignment vertical="center"/>
    </xf>
    <xf numFmtId="177" fontId="10" fillId="0" borderId="5" xfId="0" applyNumberFormat="1" applyFont="1" applyFill="1" applyBorder="1" applyAlignment="1">
      <alignment vertical="center"/>
    </xf>
    <xf numFmtId="0" fontId="8" fillId="3" borderId="7" xfId="0" applyFont="1" applyFill="1" applyBorder="1" applyAlignment="1">
      <alignment vertical="center"/>
    </xf>
    <xf numFmtId="0" fontId="8" fillId="0" borderId="2" xfId="0" applyFont="1" applyBorder="1" applyAlignment="1">
      <alignment vertical="center"/>
    </xf>
    <xf numFmtId="0" fontId="8" fillId="0" borderId="12" xfId="0" applyFont="1" applyBorder="1" applyAlignment="1">
      <alignment vertical="center"/>
    </xf>
    <xf numFmtId="0" fontId="7" fillId="0" borderId="2" xfId="0" applyFont="1" applyBorder="1" applyAlignment="1">
      <alignment vertical="center"/>
    </xf>
    <xf numFmtId="0" fontId="10" fillId="0" borderId="2" xfId="0" applyFont="1" applyBorder="1" applyAlignment="1">
      <alignment vertical="center"/>
    </xf>
    <xf numFmtId="0" fontId="8" fillId="0" borderId="3" xfId="0" applyFont="1" applyBorder="1" applyAlignment="1">
      <alignment vertical="center"/>
    </xf>
    <xf numFmtId="185" fontId="10" fillId="2" borderId="6" xfId="0" applyNumberFormat="1" applyFont="1" applyFill="1" applyBorder="1" applyAlignment="1">
      <alignment vertical="center"/>
    </xf>
    <xf numFmtId="185" fontId="10" fillId="2" borderId="7" xfId="0" applyNumberFormat="1" applyFont="1" applyFill="1" applyBorder="1" applyAlignment="1">
      <alignment vertical="center"/>
    </xf>
    <xf numFmtId="185" fontId="10" fillId="5" borderId="6" xfId="0" applyNumberFormat="1" applyFont="1" applyFill="1" applyBorder="1" applyAlignment="1">
      <alignment vertical="center"/>
    </xf>
    <xf numFmtId="0" fontId="18" fillId="0" borderId="6" xfId="0" applyFont="1" applyBorder="1" applyAlignment="1">
      <alignment vertical="center"/>
    </xf>
    <xf numFmtId="177" fontId="18" fillId="0" borderId="6" xfId="0" applyNumberFormat="1" applyFont="1" applyBorder="1" applyAlignment="1">
      <alignment vertical="center"/>
    </xf>
    <xf numFmtId="177" fontId="18" fillId="4" borderId="1" xfId="0" applyNumberFormat="1" applyFont="1" applyFill="1" applyBorder="1" applyAlignment="1">
      <alignment vertical="center"/>
    </xf>
    <xf numFmtId="185" fontId="18" fillId="4" borderId="1" xfId="0" applyNumberFormat="1" applyFont="1" applyFill="1" applyBorder="1" applyAlignment="1">
      <alignment horizontal="right" vertical="center"/>
    </xf>
    <xf numFmtId="177" fontId="8" fillId="0" borderId="64" xfId="0" applyNumberFormat="1" applyFont="1" applyBorder="1" applyAlignment="1">
      <alignment/>
    </xf>
    <xf numFmtId="177" fontId="8" fillId="0" borderId="65" xfId="0" applyNumberFormat="1" applyFont="1" applyBorder="1" applyAlignment="1">
      <alignment/>
    </xf>
    <xf numFmtId="185" fontId="8" fillId="0" borderId="63" xfId="0" applyNumberFormat="1" applyFont="1" applyBorder="1" applyAlignment="1">
      <alignment/>
    </xf>
    <xf numFmtId="177" fontId="8" fillId="0" borderId="0" xfId="0" applyNumberFormat="1" applyFont="1" applyBorder="1" applyAlignment="1">
      <alignment horizontal="right"/>
    </xf>
    <xf numFmtId="185" fontId="15" fillId="4" borderId="5" xfId="0" applyNumberFormat="1" applyFont="1" applyFill="1" applyBorder="1" applyAlignment="1">
      <alignment horizontal="right" vertical="center"/>
    </xf>
    <xf numFmtId="177" fontId="7" fillId="0" borderId="45" xfId="0" applyNumberFormat="1" applyFont="1" applyBorder="1" applyAlignment="1">
      <alignment vertical="center"/>
    </xf>
    <xf numFmtId="0" fontId="9" fillId="0" borderId="66" xfId="0" applyFont="1" applyBorder="1" applyAlignment="1">
      <alignment horizontal="center" vertical="center"/>
    </xf>
    <xf numFmtId="0" fontId="7" fillId="0" borderId="30" xfId="0" applyFont="1" applyBorder="1" applyAlignment="1">
      <alignment vertical="center"/>
    </xf>
    <xf numFmtId="0" fontId="0" fillId="0" borderId="66" xfId="0" applyBorder="1" applyAlignment="1">
      <alignment horizontal="center" vertical="center"/>
    </xf>
    <xf numFmtId="0" fontId="9" fillId="0" borderId="1" xfId="0" applyFont="1" applyBorder="1" applyAlignment="1">
      <alignment horizontal="center" vertical="center"/>
    </xf>
    <xf numFmtId="0" fontId="10" fillId="0" borderId="2" xfId="0" applyFont="1" applyBorder="1" applyAlignment="1">
      <alignment horizontal="center" vertical="center"/>
    </xf>
    <xf numFmtId="185" fontId="7" fillId="0" borderId="1" xfId="0" applyNumberFormat="1" applyFont="1" applyBorder="1" applyAlignment="1">
      <alignment vertical="center"/>
    </xf>
    <xf numFmtId="185" fontId="12" fillId="2" borderId="1" xfId="0" applyNumberFormat="1" applyFont="1" applyFill="1" applyBorder="1" applyAlignment="1">
      <alignment vertical="center"/>
    </xf>
    <xf numFmtId="177" fontId="8" fillId="3" borderId="2" xfId="0" applyNumberFormat="1" applyFont="1" applyFill="1" applyBorder="1" applyAlignment="1">
      <alignment vertical="center"/>
    </xf>
    <xf numFmtId="0" fontId="8" fillId="3" borderId="1" xfId="0" applyFont="1" applyFill="1" applyBorder="1" applyAlignment="1">
      <alignment vertical="center"/>
    </xf>
    <xf numFmtId="0" fontId="8" fillId="0" borderId="1" xfId="0" applyFont="1" applyFill="1" applyBorder="1" applyAlignment="1">
      <alignment vertical="center"/>
    </xf>
    <xf numFmtId="0" fontId="8" fillId="3" borderId="4" xfId="0" applyFont="1" applyFill="1" applyBorder="1" applyAlignment="1">
      <alignment vertical="center"/>
    </xf>
    <xf numFmtId="177" fontId="8" fillId="0" borderId="1" xfId="0" applyNumberFormat="1" applyFont="1" applyBorder="1" applyAlignment="1">
      <alignment vertical="center"/>
    </xf>
    <xf numFmtId="177" fontId="8" fillId="0" borderId="6" xfId="0" applyNumberFormat="1" applyFont="1" applyBorder="1" applyAlignment="1">
      <alignment vertical="center"/>
    </xf>
    <xf numFmtId="0" fontId="8" fillId="0" borderId="11" xfId="0" applyFont="1" applyBorder="1" applyAlignment="1">
      <alignment vertical="center"/>
    </xf>
    <xf numFmtId="0" fontId="8" fillId="0" borderId="9" xfId="0" applyFont="1" applyBorder="1" applyAlignment="1">
      <alignment vertical="center"/>
    </xf>
    <xf numFmtId="0" fontId="19" fillId="2" borderId="2" xfId="0" applyFont="1" applyFill="1" applyBorder="1" applyAlignment="1">
      <alignment vertical="center"/>
    </xf>
    <xf numFmtId="0" fontId="7" fillId="3" borderId="5" xfId="0" applyFont="1" applyFill="1" applyBorder="1" applyAlignment="1">
      <alignment vertical="center"/>
    </xf>
    <xf numFmtId="177" fontId="7" fillId="3" borderId="11" xfId="0" applyNumberFormat="1" applyFont="1" applyFill="1" applyBorder="1" applyAlignment="1">
      <alignment vertical="center"/>
    </xf>
    <xf numFmtId="0" fontId="10" fillId="0" borderId="11" xfId="0" applyFont="1" applyBorder="1" applyAlignment="1">
      <alignment vertical="center"/>
    </xf>
    <xf numFmtId="185" fontId="10" fillId="3" borderId="7" xfId="0" applyNumberFormat="1" applyFont="1" applyFill="1" applyBorder="1" applyAlignment="1">
      <alignment vertical="center"/>
    </xf>
    <xf numFmtId="185" fontId="12" fillId="3" borderId="5" xfId="0" applyNumberFormat="1" applyFont="1" applyFill="1" applyBorder="1" applyAlignment="1">
      <alignment vertical="center"/>
    </xf>
    <xf numFmtId="185" fontId="7" fillId="0" borderId="6" xfId="0" applyNumberFormat="1" applyFont="1" applyBorder="1" applyAlignment="1">
      <alignment vertical="center"/>
    </xf>
    <xf numFmtId="0" fontId="7" fillId="0" borderId="4" xfId="0" applyFont="1" applyBorder="1" applyAlignment="1">
      <alignment vertical="center"/>
    </xf>
    <xf numFmtId="177" fontId="15" fillId="4" borderId="7" xfId="0" applyNumberFormat="1" applyFont="1" applyFill="1" applyBorder="1" applyAlignment="1">
      <alignment horizontal="right" vertical="center" shrinkToFit="1"/>
    </xf>
    <xf numFmtId="177" fontId="7" fillId="0" borderId="52" xfId="0" applyNumberFormat="1" applyFont="1" applyBorder="1" applyAlignment="1">
      <alignment vertical="center"/>
    </xf>
    <xf numFmtId="177" fontId="7" fillId="0" borderId="60" xfId="0" applyNumberFormat="1" applyFont="1" applyBorder="1" applyAlignment="1">
      <alignment vertical="center"/>
    </xf>
    <xf numFmtId="185" fontId="7" fillId="3" borderId="6" xfId="0" applyNumberFormat="1" applyFont="1" applyFill="1" applyBorder="1" applyAlignment="1">
      <alignment vertical="center"/>
    </xf>
    <xf numFmtId="185" fontId="7" fillId="3" borderId="5" xfId="0" applyNumberFormat="1" applyFont="1" applyFill="1" applyBorder="1" applyAlignment="1">
      <alignment vertical="center"/>
    </xf>
    <xf numFmtId="0" fontId="10" fillId="0" borderId="1" xfId="0" applyFont="1" applyBorder="1" applyAlignment="1">
      <alignment horizontal="center" vertical="center" wrapText="1"/>
    </xf>
    <xf numFmtId="177" fontId="8" fillId="0" borderId="5" xfId="0" applyNumberFormat="1" applyFont="1" applyBorder="1" applyAlignment="1">
      <alignment vertical="center"/>
    </xf>
    <xf numFmtId="177" fontId="8" fillId="0" borderId="7" xfId="0" applyNumberFormat="1" applyFont="1" applyBorder="1" applyAlignment="1">
      <alignment vertical="center"/>
    </xf>
    <xf numFmtId="0" fontId="0" fillId="0" borderId="7"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177" fontId="8" fillId="0" borderId="5" xfId="0" applyNumberFormat="1" applyFont="1" applyFill="1" applyBorder="1" applyAlignment="1">
      <alignment horizontal="right" vertical="center"/>
    </xf>
    <xf numFmtId="177" fontId="10" fillId="6" borderId="1" xfId="0" applyNumberFormat="1" applyFont="1" applyFill="1" applyBorder="1" applyAlignment="1">
      <alignment vertical="center"/>
    </xf>
    <xf numFmtId="0" fontId="8" fillId="0" borderId="67" xfId="0" applyFont="1" applyBorder="1" applyAlignment="1">
      <alignment vertical="center"/>
    </xf>
    <xf numFmtId="0" fontId="8" fillId="0" borderId="68" xfId="0" applyFont="1" applyBorder="1" applyAlignment="1">
      <alignment vertical="center"/>
    </xf>
    <xf numFmtId="185" fontId="12" fillId="2" borderId="5" xfId="0" applyNumberFormat="1" applyFont="1" applyFill="1" applyBorder="1" applyAlignment="1">
      <alignment vertical="center"/>
    </xf>
    <xf numFmtId="185" fontId="8" fillId="0" borderId="69" xfId="0" applyNumberFormat="1" applyFont="1" applyBorder="1" applyAlignment="1">
      <alignment/>
    </xf>
    <xf numFmtId="177" fontId="8" fillId="0" borderId="6" xfId="0" applyNumberFormat="1" applyFont="1" applyFill="1" applyBorder="1" applyAlignment="1">
      <alignment/>
    </xf>
    <xf numFmtId="185" fontId="8" fillId="0" borderId="70" xfId="0" applyNumberFormat="1" applyFont="1" applyBorder="1" applyAlignment="1">
      <alignment/>
    </xf>
    <xf numFmtId="177" fontId="8" fillId="3" borderId="16" xfId="0" applyNumberFormat="1" applyFont="1" applyFill="1" applyBorder="1" applyAlignment="1">
      <alignment/>
    </xf>
    <xf numFmtId="177" fontId="8" fillId="3" borderId="21" xfId="0" applyNumberFormat="1" applyFont="1" applyFill="1" applyBorder="1" applyAlignment="1">
      <alignment/>
    </xf>
    <xf numFmtId="177" fontId="8" fillId="3" borderId="18" xfId="0" applyNumberFormat="1" applyFont="1" applyFill="1" applyBorder="1" applyAlignment="1">
      <alignment/>
    </xf>
    <xf numFmtId="177" fontId="8" fillId="3" borderId="19" xfId="0" applyNumberFormat="1" applyFont="1" applyFill="1" applyBorder="1" applyAlignment="1">
      <alignment/>
    </xf>
    <xf numFmtId="177" fontId="8" fillId="0" borderId="17" xfId="0" applyNumberFormat="1" applyFont="1" applyBorder="1" applyAlignment="1">
      <alignment/>
    </xf>
    <xf numFmtId="0" fontId="15" fillId="3" borderId="7" xfId="0" applyFont="1" applyFill="1" applyBorder="1" applyAlignment="1">
      <alignment vertical="center"/>
    </xf>
    <xf numFmtId="177" fontId="15" fillId="3" borderId="7" xfId="0" applyNumberFormat="1" applyFont="1" applyFill="1" applyBorder="1" applyAlignment="1">
      <alignment horizontal="right" vertical="center"/>
    </xf>
    <xf numFmtId="0" fontId="0" fillId="0" borderId="66" xfId="0" applyBorder="1" applyAlignment="1">
      <alignment vertical="center"/>
    </xf>
    <xf numFmtId="0" fontId="8" fillId="0" borderId="66" xfId="0" applyFont="1" applyBorder="1" applyAlignment="1">
      <alignment horizontal="right" vertical="center" wrapText="1"/>
    </xf>
    <xf numFmtId="177" fontId="13" fillId="3" borderId="2" xfId="0" applyNumberFormat="1" applyFont="1" applyFill="1" applyBorder="1" applyAlignment="1">
      <alignment horizontal="right" vertical="center"/>
    </xf>
    <xf numFmtId="185" fontId="13" fillId="3" borderId="1" xfId="0" applyNumberFormat="1" applyFont="1" applyFill="1" applyBorder="1" applyAlignment="1">
      <alignment horizontal="right" vertical="center"/>
    </xf>
    <xf numFmtId="0" fontId="7" fillId="0" borderId="7" xfId="0" applyFont="1" applyBorder="1" applyAlignment="1">
      <alignment vertical="center" wrapText="1"/>
    </xf>
    <xf numFmtId="0" fontId="0" fillId="3" borderId="66" xfId="0" applyFill="1" applyBorder="1" applyAlignment="1">
      <alignment horizontal="center" vertical="center" wrapText="1"/>
    </xf>
    <xf numFmtId="0" fontId="15" fillId="3" borderId="66" xfId="0" applyFont="1" applyFill="1" applyBorder="1" applyAlignment="1">
      <alignment vertical="center"/>
    </xf>
    <xf numFmtId="177" fontId="15" fillId="3" borderId="66" xfId="0" applyNumberFormat="1" applyFont="1" applyFill="1" applyBorder="1" applyAlignment="1">
      <alignment horizontal="right" vertical="center"/>
    </xf>
    <xf numFmtId="185" fontId="15" fillId="3" borderId="66" xfId="0" applyNumberFormat="1" applyFont="1" applyFill="1" applyBorder="1" applyAlignment="1">
      <alignment horizontal="right" vertical="center"/>
    </xf>
    <xf numFmtId="0" fontId="14" fillId="0" borderId="0" xfId="0" applyFont="1" applyBorder="1" applyAlignment="1">
      <alignment vertical="center"/>
    </xf>
    <xf numFmtId="177" fontId="13" fillId="0" borderId="0" xfId="0" applyNumberFormat="1" applyFont="1" applyBorder="1" applyAlignment="1">
      <alignment vertical="center"/>
    </xf>
    <xf numFmtId="177" fontId="13" fillId="0" borderId="55" xfId="0" applyNumberFormat="1" applyFont="1" applyBorder="1" applyAlignment="1">
      <alignment vertical="center"/>
    </xf>
    <xf numFmtId="0" fontId="13" fillId="0" borderId="54" xfId="0" applyFont="1" applyBorder="1" applyAlignment="1">
      <alignment vertical="center"/>
    </xf>
    <xf numFmtId="0" fontId="14" fillId="0" borderId="49" xfId="0" applyFont="1" applyBorder="1" applyAlignment="1">
      <alignment vertical="center"/>
    </xf>
    <xf numFmtId="177" fontId="13" fillId="0" borderId="48" xfId="0" applyNumberFormat="1" applyFont="1" applyBorder="1" applyAlignment="1">
      <alignment vertical="center"/>
    </xf>
    <xf numFmtId="185" fontId="13" fillId="3" borderId="48" xfId="0" applyNumberFormat="1" applyFont="1" applyFill="1" applyBorder="1" applyAlignment="1">
      <alignment horizontal="right" vertical="center"/>
    </xf>
    <xf numFmtId="0" fontId="13" fillId="0" borderId="0" xfId="0" applyFont="1" applyBorder="1" applyAlignment="1">
      <alignment vertical="center"/>
    </xf>
    <xf numFmtId="185" fontId="13" fillId="3" borderId="0" xfId="0" applyNumberFormat="1" applyFont="1" applyFill="1" applyBorder="1" applyAlignment="1">
      <alignment horizontal="right" vertical="center"/>
    </xf>
    <xf numFmtId="0" fontId="8" fillId="0" borderId="0" xfId="0" applyFont="1" applyAlignment="1">
      <alignment horizontal="right" vertical="center" wrapText="1"/>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horizontal="center" vertical="center"/>
    </xf>
    <xf numFmtId="0" fontId="0" fillId="0" borderId="0" xfId="0" applyBorder="1" applyAlignment="1">
      <alignment horizontal="center" vertical="center"/>
    </xf>
    <xf numFmtId="177" fontId="0" fillId="0" borderId="0" xfId="0" applyNumberFormat="1" applyBorder="1" applyAlignment="1">
      <alignment horizontal="right" vertical="center"/>
    </xf>
    <xf numFmtId="177" fontId="0" fillId="0" borderId="0" xfId="0" applyNumberFormat="1" applyAlignment="1">
      <alignment/>
    </xf>
    <xf numFmtId="0" fontId="0" fillId="0" borderId="0" xfId="0" applyBorder="1" applyAlignment="1">
      <alignment/>
    </xf>
    <xf numFmtId="177" fontId="27" fillId="0" borderId="6" xfId="0" applyNumberFormat="1" applyFont="1" applyBorder="1" applyAlignment="1">
      <alignment vertical="center"/>
    </xf>
    <xf numFmtId="177" fontId="27" fillId="0" borderId="7" xfId="0" applyNumberFormat="1" applyFont="1" applyBorder="1" applyAlignment="1">
      <alignment vertical="center"/>
    </xf>
    <xf numFmtId="177" fontId="27" fillId="0" borderId="5" xfId="0" applyNumberFormat="1" applyFont="1" applyBorder="1" applyAlignment="1">
      <alignment vertical="center"/>
    </xf>
    <xf numFmtId="177" fontId="9" fillId="0" borderId="14" xfId="0" applyNumberFormat="1" applyFont="1" applyBorder="1" applyAlignment="1">
      <alignment vertical="center"/>
    </xf>
    <xf numFmtId="0" fontId="27" fillId="0" borderId="1" xfId="0" applyFont="1" applyBorder="1" applyAlignment="1">
      <alignment/>
    </xf>
    <xf numFmtId="177" fontId="27" fillId="0" borderId="1" xfId="0" applyNumberFormat="1" applyFont="1" applyBorder="1" applyAlignment="1">
      <alignment vertical="center"/>
    </xf>
    <xf numFmtId="177" fontId="27" fillId="0" borderId="14" xfId="0" applyNumberFormat="1" applyFont="1" applyBorder="1" applyAlignment="1">
      <alignment vertical="center"/>
    </xf>
    <xf numFmtId="177" fontId="9" fillId="0" borderId="5" xfId="0" applyNumberFormat="1" applyFont="1" applyBorder="1" applyAlignment="1">
      <alignment vertical="center"/>
    </xf>
    <xf numFmtId="177" fontId="7" fillId="0" borderId="6" xfId="0" applyNumberFormat="1" applyFont="1" applyBorder="1" applyAlignment="1">
      <alignment horizontal="right" vertical="center"/>
    </xf>
    <xf numFmtId="177" fontId="7" fillId="0" borderId="7" xfId="0" applyNumberFormat="1" applyFont="1" applyBorder="1" applyAlignment="1">
      <alignment horizontal="right" vertical="center"/>
    </xf>
    <xf numFmtId="0" fontId="9" fillId="0" borderId="5" xfId="0" applyFont="1" applyBorder="1" applyAlignment="1">
      <alignment vertical="center"/>
    </xf>
    <xf numFmtId="0" fontId="7" fillId="0" borderId="10" xfId="0" applyFont="1" applyBorder="1" applyAlignment="1">
      <alignment vertical="center"/>
    </xf>
    <xf numFmtId="0" fontId="7" fillId="0" borderId="10" xfId="0" applyFont="1" applyBorder="1" applyAlignment="1">
      <alignment horizontal="center" vertical="center"/>
    </xf>
    <xf numFmtId="177" fontId="7" fillId="0" borderId="10" xfId="0" applyNumberFormat="1" applyFont="1" applyBorder="1" applyAlignment="1">
      <alignment horizontal="right" vertical="center"/>
    </xf>
    <xf numFmtId="0" fontId="7" fillId="0" borderId="15" xfId="0" applyFont="1" applyBorder="1" applyAlignment="1">
      <alignment horizontal="center" vertical="center"/>
    </xf>
    <xf numFmtId="177" fontId="12" fillId="0" borderId="71" xfId="0" applyNumberFormat="1" applyFont="1" applyBorder="1" applyAlignment="1">
      <alignment vertical="center"/>
    </xf>
    <xf numFmtId="4" fontId="12" fillId="0" borderId="1" xfId="0" applyNumberFormat="1" applyFont="1" applyBorder="1" applyAlignment="1">
      <alignment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4" fontId="12" fillId="0" borderId="3" xfId="0" applyNumberFormat="1" applyFont="1" applyBorder="1" applyAlignment="1">
      <alignment vertical="center"/>
    </xf>
    <xf numFmtId="0" fontId="12" fillId="0" borderId="2" xfId="0" applyFont="1" applyBorder="1" applyAlignment="1">
      <alignment vertical="center"/>
    </xf>
    <xf numFmtId="4" fontId="12" fillId="0" borderId="0" xfId="0" applyNumberFormat="1" applyFont="1" applyBorder="1" applyAlignment="1">
      <alignment vertical="center"/>
    </xf>
    <xf numFmtId="0" fontId="22" fillId="0" borderId="0" xfId="0" applyFont="1" applyAlignment="1">
      <alignment horizontal="right" vertical="center" wrapText="1"/>
    </xf>
    <xf numFmtId="0" fontId="7" fillId="0" borderId="26" xfId="0" applyFont="1" applyBorder="1" applyAlignment="1">
      <alignment vertical="center"/>
    </xf>
    <xf numFmtId="0" fontId="7" fillId="0" borderId="27" xfId="0" applyFont="1" applyBorder="1" applyAlignment="1">
      <alignment vertical="center"/>
    </xf>
    <xf numFmtId="0" fontId="27" fillId="0" borderId="26" xfId="0" applyFont="1" applyBorder="1" applyAlignment="1">
      <alignment vertical="center"/>
    </xf>
    <xf numFmtId="0" fontId="7" fillId="0" borderId="72" xfId="0" applyFont="1" applyBorder="1" applyAlignment="1">
      <alignment vertical="center"/>
    </xf>
    <xf numFmtId="0" fontId="12" fillId="0" borderId="26" xfId="0" applyFont="1" applyBorder="1" applyAlignment="1">
      <alignment vertical="center"/>
    </xf>
    <xf numFmtId="0" fontId="12" fillId="0" borderId="26" xfId="0" applyFont="1" applyBorder="1" applyAlignment="1">
      <alignment vertical="center"/>
    </xf>
    <xf numFmtId="0" fontId="7" fillId="0" borderId="26" xfId="0" applyFont="1" applyBorder="1" applyAlignment="1">
      <alignment vertical="center"/>
    </xf>
    <xf numFmtId="0" fontId="7" fillId="0" borderId="26" xfId="0" applyFont="1" applyFill="1" applyBorder="1" applyAlignment="1">
      <alignment vertical="center"/>
    </xf>
    <xf numFmtId="4" fontId="12" fillId="0" borderId="69" xfId="0" applyNumberFormat="1" applyFont="1" applyBorder="1" applyAlignment="1">
      <alignment vertical="center"/>
    </xf>
    <xf numFmtId="0" fontId="12" fillId="0" borderId="26" xfId="0" applyFont="1" applyFill="1" applyBorder="1" applyAlignment="1">
      <alignment vertical="center"/>
    </xf>
    <xf numFmtId="0" fontId="12" fillId="0" borderId="72" xfId="0" applyFont="1" applyFill="1" applyBorder="1" applyAlignment="1">
      <alignment vertical="center"/>
    </xf>
    <xf numFmtId="0" fontId="7" fillId="0" borderId="72" xfId="0" applyFont="1" applyBorder="1" applyAlignment="1">
      <alignment vertical="center"/>
    </xf>
    <xf numFmtId="0" fontId="7" fillId="0" borderId="27" xfId="0" applyFont="1" applyFill="1" applyBorder="1" applyAlignment="1">
      <alignment vertical="center"/>
    </xf>
    <xf numFmtId="4" fontId="7" fillId="0" borderId="22" xfId="0" applyNumberFormat="1" applyFont="1" applyBorder="1" applyAlignment="1">
      <alignment vertical="center"/>
    </xf>
    <xf numFmtId="0" fontId="7" fillId="0" borderId="22" xfId="0" applyFont="1" applyBorder="1" applyAlignment="1">
      <alignment vertical="center"/>
    </xf>
    <xf numFmtId="0" fontId="24" fillId="0" borderId="25" xfId="0" applyFont="1" applyBorder="1" applyAlignment="1">
      <alignment horizontal="center" vertical="center" wrapText="1"/>
    </xf>
    <xf numFmtId="4" fontId="7" fillId="0" borderId="6" xfId="0" applyNumberFormat="1" applyFont="1" applyBorder="1" applyAlignment="1">
      <alignment vertical="center"/>
    </xf>
    <xf numFmtId="4" fontId="7" fillId="0" borderId="7" xfId="0" applyNumberFormat="1" applyFont="1" applyBorder="1" applyAlignment="1">
      <alignment vertical="center"/>
    </xf>
    <xf numFmtId="0" fontId="7" fillId="0" borderId="9" xfId="0" applyFont="1" applyBorder="1" applyAlignment="1">
      <alignment vertical="center"/>
    </xf>
    <xf numFmtId="0" fontId="28" fillId="0" borderId="0" xfId="0" applyFont="1" applyAlignment="1">
      <alignment vertical="center"/>
    </xf>
    <xf numFmtId="0" fontId="0" fillId="0" borderId="9" xfId="0" applyFont="1" applyBorder="1" applyAlignment="1">
      <alignment vertical="center"/>
    </xf>
    <xf numFmtId="0" fontId="7" fillId="0" borderId="0" xfId="0" applyFont="1" applyBorder="1" applyAlignment="1">
      <alignment vertical="center"/>
    </xf>
    <xf numFmtId="0" fontId="31" fillId="0" borderId="0" xfId="0" applyFont="1" applyBorder="1" applyAlignment="1">
      <alignment horizontal="right" vertical="center" wrapText="1"/>
    </xf>
    <xf numFmtId="4" fontId="7" fillId="0" borderId="0" xfId="0" applyNumberFormat="1" applyFont="1" applyBorder="1" applyAlignment="1">
      <alignment vertical="center"/>
    </xf>
    <xf numFmtId="0" fontId="28" fillId="0" borderId="0" xfId="0" applyFont="1" applyBorder="1" applyAlignment="1">
      <alignment vertical="center"/>
    </xf>
    <xf numFmtId="0" fontId="29" fillId="0" borderId="0" xfId="0" applyFont="1" applyBorder="1" applyAlignment="1">
      <alignment vertical="center"/>
    </xf>
    <xf numFmtId="0" fontId="12" fillId="0" borderId="0" xfId="0" applyFont="1" applyBorder="1" applyAlignment="1">
      <alignment vertical="center"/>
    </xf>
    <xf numFmtId="0" fontId="30" fillId="0" borderId="0" xfId="0" applyFont="1" applyBorder="1" applyAlignment="1">
      <alignment vertical="center"/>
    </xf>
    <xf numFmtId="0" fontId="8" fillId="0" borderId="38" xfId="0" applyFont="1" applyBorder="1" applyAlignment="1">
      <alignment horizontal="right" vertical="center" wrapText="1"/>
    </xf>
    <xf numFmtId="0" fontId="12" fillId="0" borderId="58" xfId="0" applyFont="1" applyBorder="1" applyAlignment="1">
      <alignment horizontal="center" vertical="center"/>
    </xf>
    <xf numFmtId="0" fontId="7" fillId="0" borderId="42" xfId="0" applyFont="1" applyBorder="1" applyAlignment="1">
      <alignment vertical="center"/>
    </xf>
    <xf numFmtId="0" fontId="7" fillId="0" borderId="32" xfId="0" applyFont="1" applyBorder="1" applyAlignment="1">
      <alignment vertical="center"/>
    </xf>
    <xf numFmtId="0" fontId="0" fillId="0" borderId="22" xfId="0" applyFont="1" applyBorder="1" applyAlignment="1">
      <alignment vertical="center"/>
    </xf>
    <xf numFmtId="0" fontId="12" fillId="0" borderId="31" xfId="0" applyFont="1" applyBorder="1" applyAlignment="1">
      <alignment vertical="center"/>
    </xf>
    <xf numFmtId="4" fontId="12" fillId="0" borderId="45" xfId="0" applyNumberFormat="1" applyFont="1" applyBorder="1" applyAlignment="1">
      <alignment vertical="center"/>
    </xf>
    <xf numFmtId="4" fontId="12" fillId="0" borderId="22" xfId="0" applyNumberFormat="1" applyFont="1" applyBorder="1" applyAlignment="1">
      <alignment vertical="center"/>
    </xf>
    <xf numFmtId="0" fontId="12" fillId="0" borderId="27" xfId="0" applyFont="1" applyBorder="1" applyAlignment="1">
      <alignment vertical="center"/>
    </xf>
    <xf numFmtId="0" fontId="7" fillId="0" borderId="25" xfId="0" applyFont="1" applyBorder="1" applyAlignment="1">
      <alignment vertical="center"/>
    </xf>
    <xf numFmtId="4" fontId="12" fillId="0" borderId="25" xfId="0" applyNumberFormat="1" applyFont="1" applyBorder="1" applyAlignment="1">
      <alignment vertical="center"/>
    </xf>
    <xf numFmtId="0" fontId="7" fillId="0" borderId="24" xfId="0" applyFont="1" applyBorder="1" applyAlignment="1">
      <alignment vertical="center"/>
    </xf>
    <xf numFmtId="0" fontId="12" fillId="0" borderId="40" xfId="0" applyFont="1" applyBorder="1" applyAlignment="1">
      <alignment horizontal="center" vertical="center"/>
    </xf>
    <xf numFmtId="0" fontId="0" fillId="0" borderId="22" xfId="0" applyBorder="1" applyAlignment="1">
      <alignment vertical="center"/>
    </xf>
    <xf numFmtId="0" fontId="0" fillId="0" borderId="69" xfId="0" applyFont="1" applyBorder="1" applyAlignment="1">
      <alignment vertical="center"/>
    </xf>
    <xf numFmtId="0" fontId="0" fillId="0" borderId="24" xfId="0" applyFont="1" applyBorder="1" applyAlignment="1">
      <alignment vertical="center"/>
    </xf>
    <xf numFmtId="0" fontId="0" fillId="0" borderId="24" xfId="0" applyBorder="1" applyAlignment="1">
      <alignment vertical="center"/>
    </xf>
    <xf numFmtId="4" fontId="7" fillId="0" borderId="43" xfId="0" applyNumberFormat="1" applyFont="1" applyBorder="1" applyAlignment="1">
      <alignment vertical="center"/>
    </xf>
    <xf numFmtId="4" fontId="7" fillId="0" borderId="56" xfId="0" applyNumberFormat="1" applyFont="1" applyBorder="1" applyAlignment="1">
      <alignment vertical="center"/>
    </xf>
    <xf numFmtId="4" fontId="7" fillId="0" borderId="70" xfId="0" applyNumberFormat="1" applyFont="1" applyBorder="1" applyAlignment="1">
      <alignment vertical="center"/>
    </xf>
    <xf numFmtId="0" fontId="7" fillId="0" borderId="56" xfId="0" applyFont="1" applyBorder="1" applyAlignment="1">
      <alignment vertical="center"/>
    </xf>
    <xf numFmtId="0" fontId="27" fillId="0" borderId="56" xfId="0" applyFont="1" applyBorder="1" applyAlignment="1">
      <alignment vertical="center"/>
    </xf>
    <xf numFmtId="0" fontId="7" fillId="0" borderId="56" xfId="0" applyFont="1" applyBorder="1" applyAlignment="1">
      <alignment vertical="center"/>
    </xf>
    <xf numFmtId="4" fontId="7" fillId="0" borderId="56" xfId="0" applyNumberFormat="1" applyFont="1" applyBorder="1" applyAlignment="1">
      <alignment vertical="center"/>
    </xf>
    <xf numFmtId="4" fontId="7" fillId="0" borderId="56" xfId="0" applyNumberFormat="1" applyFont="1" applyFill="1" applyBorder="1" applyAlignment="1">
      <alignment vertical="center"/>
    </xf>
    <xf numFmtId="4" fontId="12" fillId="0" borderId="43" xfId="0" applyNumberFormat="1" applyFont="1" applyFill="1" applyBorder="1" applyAlignment="1">
      <alignment vertical="center"/>
    </xf>
    <xf numFmtId="4" fontId="12" fillId="0" borderId="56" xfId="0" applyNumberFormat="1" applyFont="1" applyFill="1" applyBorder="1" applyAlignment="1">
      <alignment vertical="center"/>
    </xf>
    <xf numFmtId="4" fontId="12" fillId="0" borderId="70" xfId="0" applyNumberFormat="1" applyFont="1" applyFill="1" applyBorder="1" applyAlignment="1">
      <alignment vertical="center"/>
    </xf>
    <xf numFmtId="0" fontId="0" fillId="0" borderId="73" xfId="0" applyBorder="1" applyAlignment="1">
      <alignment/>
    </xf>
    <xf numFmtId="0" fontId="22" fillId="0" borderId="0" xfId="0" applyFont="1" applyAlignment="1">
      <alignment vertical="center"/>
    </xf>
    <xf numFmtId="0" fontId="21" fillId="0" borderId="30" xfId="0" applyFont="1" applyBorder="1" applyAlignment="1">
      <alignment vertical="center"/>
    </xf>
    <xf numFmtId="0" fontId="21" fillId="0" borderId="5" xfId="0" applyFont="1" applyBorder="1" applyAlignment="1">
      <alignment vertical="center"/>
    </xf>
    <xf numFmtId="0" fontId="21" fillId="0" borderId="44" xfId="0" applyFont="1" applyBorder="1" applyAlignment="1">
      <alignment vertical="center"/>
    </xf>
    <xf numFmtId="0" fontId="21" fillId="0" borderId="31" xfId="0" applyFont="1" applyBorder="1" applyAlignment="1">
      <alignment vertical="center"/>
    </xf>
    <xf numFmtId="0" fontId="21" fillId="0" borderId="1" xfId="0" applyFont="1" applyBorder="1" applyAlignment="1">
      <alignment vertical="center"/>
    </xf>
    <xf numFmtId="0" fontId="21" fillId="0" borderId="45" xfId="0" applyFont="1" applyBorder="1" applyAlignment="1">
      <alignment vertical="center"/>
    </xf>
    <xf numFmtId="0" fontId="21" fillId="0" borderId="42" xfId="0" applyFont="1" applyBorder="1" applyAlignment="1">
      <alignment vertical="center"/>
    </xf>
    <xf numFmtId="0" fontId="21" fillId="0" borderId="6" xfId="0" applyFont="1" applyBorder="1" applyAlignment="1">
      <alignment vertical="center"/>
    </xf>
    <xf numFmtId="0" fontId="21" fillId="0" borderId="46" xfId="0" applyFont="1" applyBorder="1" applyAlignment="1">
      <alignment vertical="center"/>
    </xf>
    <xf numFmtId="0" fontId="21" fillId="0" borderId="28" xfId="0" applyFont="1" applyBorder="1" applyAlignment="1">
      <alignment vertical="center"/>
    </xf>
    <xf numFmtId="177" fontId="21" fillId="0" borderId="29" xfId="0" applyNumberFormat="1" applyFont="1" applyBorder="1" applyAlignment="1">
      <alignment vertical="center"/>
    </xf>
    <xf numFmtId="177" fontId="21" fillId="0" borderId="43" xfId="0" applyNumberFormat="1" applyFont="1" applyBorder="1" applyAlignment="1">
      <alignment vertical="center"/>
    </xf>
    <xf numFmtId="177" fontId="21" fillId="0" borderId="5" xfId="0" applyNumberFormat="1" applyFont="1" applyBorder="1" applyAlignment="1">
      <alignment vertical="center"/>
    </xf>
    <xf numFmtId="177" fontId="21" fillId="0" borderId="44" xfId="0" applyNumberFormat="1" applyFont="1" applyBorder="1" applyAlignment="1">
      <alignment vertical="center"/>
    </xf>
    <xf numFmtId="177" fontId="21" fillId="0" borderId="1" xfId="0" applyNumberFormat="1" applyFont="1" applyBorder="1" applyAlignment="1">
      <alignment vertical="center"/>
    </xf>
    <xf numFmtId="177" fontId="21" fillId="0" borderId="45" xfId="0" applyNumberFormat="1" applyFont="1" applyBorder="1" applyAlignment="1">
      <alignment vertical="center"/>
    </xf>
    <xf numFmtId="177" fontId="21" fillId="0" borderId="6" xfId="0" applyNumberFormat="1" applyFont="1" applyBorder="1" applyAlignment="1">
      <alignment vertical="center"/>
    </xf>
    <xf numFmtId="177" fontId="21" fillId="0" borderId="46" xfId="0" applyNumberFormat="1" applyFont="1" applyBorder="1" applyAlignment="1">
      <alignment vertical="center"/>
    </xf>
    <xf numFmtId="177" fontId="21" fillId="0" borderId="0" xfId="0" applyNumberFormat="1" applyFont="1" applyBorder="1" applyAlignment="1">
      <alignment vertical="center"/>
    </xf>
    <xf numFmtId="0" fontId="27" fillId="0" borderId="2" xfId="0" applyFont="1" applyBorder="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13" fillId="3" borderId="8" xfId="0" applyFont="1" applyFill="1" applyBorder="1" applyAlignment="1">
      <alignment vertical="center"/>
    </xf>
    <xf numFmtId="0" fontId="13" fillId="0" borderId="66" xfId="0" applyFont="1" applyBorder="1" applyAlignment="1">
      <alignment vertical="center"/>
    </xf>
    <xf numFmtId="0" fontId="13" fillId="0" borderId="55" xfId="0" applyFont="1" applyBorder="1" applyAlignment="1">
      <alignment vertical="center"/>
    </xf>
    <xf numFmtId="0" fontId="14" fillId="0" borderId="50" xfId="0" applyFont="1" applyBorder="1" applyAlignment="1">
      <alignment vertical="center"/>
    </xf>
    <xf numFmtId="0" fontId="0" fillId="0" borderId="50" xfId="0" applyBorder="1" applyAlignment="1">
      <alignment vertical="center"/>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0" borderId="5" xfId="0" applyFont="1" applyBorder="1" applyAlignment="1">
      <alignment horizontal="center" vertical="center" wrapText="1"/>
    </xf>
    <xf numFmtId="0" fontId="0" fillId="0" borderId="7" xfId="0" applyFont="1" applyBorder="1" applyAlignment="1">
      <alignment horizontal="right" vertical="center"/>
    </xf>
    <xf numFmtId="0" fontId="9" fillId="0" borderId="0" xfId="0" applyFont="1" applyBorder="1" applyAlignment="1">
      <alignment vertical="center"/>
    </xf>
    <xf numFmtId="177" fontId="9" fillId="0" borderId="0" xfId="0" applyNumberFormat="1" applyFont="1" applyBorder="1" applyAlignment="1">
      <alignment vertical="center"/>
    </xf>
    <xf numFmtId="0" fontId="29" fillId="0" borderId="0" xfId="0" applyFont="1" applyAlignment="1">
      <alignment vertical="center"/>
    </xf>
    <xf numFmtId="49" fontId="27" fillId="3" borderId="1" xfId="0" applyNumberFormat="1" applyFont="1" applyFill="1" applyBorder="1" applyAlignment="1">
      <alignment horizontal="center" vertical="center" wrapText="1"/>
    </xf>
    <xf numFmtId="0" fontId="9" fillId="3" borderId="3" xfId="0" applyFont="1" applyFill="1" applyBorder="1" applyAlignment="1">
      <alignment vertical="center" wrapText="1"/>
    </xf>
    <xf numFmtId="177" fontId="27" fillId="3" borderId="1" xfId="0" applyNumberFormat="1" applyFont="1" applyFill="1" applyBorder="1" applyAlignment="1">
      <alignment vertical="center"/>
    </xf>
    <xf numFmtId="185" fontId="27" fillId="0" borderId="1" xfId="0" applyNumberFormat="1" applyFont="1" applyBorder="1" applyAlignment="1">
      <alignment vertical="center"/>
    </xf>
    <xf numFmtId="49" fontId="27" fillId="3" borderId="66" xfId="0" applyNumberFormat="1" applyFont="1" applyFill="1" applyBorder="1" applyAlignment="1">
      <alignment horizontal="center" vertical="center" wrapText="1"/>
    </xf>
    <xf numFmtId="0" fontId="27" fillId="0" borderId="66" xfId="0" applyFont="1" applyBorder="1" applyAlignment="1">
      <alignment vertical="center"/>
    </xf>
    <xf numFmtId="177" fontId="27" fillId="0" borderId="66" xfId="0" applyNumberFormat="1" applyFont="1" applyBorder="1" applyAlignment="1">
      <alignment vertical="center"/>
    </xf>
    <xf numFmtId="0" fontId="9" fillId="3" borderId="3" xfId="0" applyFont="1" applyFill="1" applyBorder="1" applyAlignment="1">
      <alignment vertical="center" wrapText="1"/>
    </xf>
    <xf numFmtId="0" fontId="9" fillId="0" borderId="66" xfId="0" applyFont="1" applyBorder="1" applyAlignment="1">
      <alignment vertical="center"/>
    </xf>
    <xf numFmtId="177" fontId="9" fillId="0" borderId="66" xfId="0" applyNumberFormat="1" applyFont="1" applyBorder="1" applyAlignment="1">
      <alignment vertical="center"/>
    </xf>
    <xf numFmtId="177" fontId="9" fillId="3" borderId="66" xfId="0" applyNumberFormat="1" applyFont="1" applyFill="1" applyBorder="1" applyAlignment="1">
      <alignment vertical="center"/>
    </xf>
    <xf numFmtId="49" fontId="27" fillId="3" borderId="1" xfId="0" applyNumberFormat="1" applyFont="1" applyFill="1" applyBorder="1" applyAlignment="1">
      <alignment vertical="center"/>
    </xf>
    <xf numFmtId="0" fontId="26" fillId="0" borderId="0" xfId="0" applyFont="1" applyAlignment="1">
      <alignment vertical="center"/>
    </xf>
    <xf numFmtId="177" fontId="29" fillId="0" borderId="0" xfId="0" applyNumberFormat="1" applyFont="1" applyBorder="1" applyAlignment="1">
      <alignment vertical="center"/>
    </xf>
    <xf numFmtId="0" fontId="27" fillId="0" borderId="0" xfId="0" applyFont="1" applyAlignment="1">
      <alignment vertical="center"/>
    </xf>
    <xf numFmtId="0" fontId="27" fillId="0" borderId="1" xfId="0" applyFont="1" applyBorder="1" applyAlignment="1">
      <alignment vertical="center"/>
    </xf>
    <xf numFmtId="0" fontId="27" fillId="0" borderId="1" xfId="0" applyFont="1" applyBorder="1" applyAlignment="1">
      <alignment vertical="center"/>
    </xf>
    <xf numFmtId="0" fontId="27" fillId="0" borderId="3" xfId="0" applyFont="1" applyBorder="1" applyAlignment="1">
      <alignment vertical="center"/>
    </xf>
    <xf numFmtId="177" fontId="9" fillId="0" borderId="1" xfId="0" applyNumberFormat="1" applyFont="1" applyBorder="1" applyAlignment="1">
      <alignment vertical="center"/>
    </xf>
    <xf numFmtId="177" fontId="27" fillId="0" borderId="1" xfId="0" applyNumberFormat="1" applyFont="1" applyBorder="1" applyAlignment="1">
      <alignment vertical="center"/>
    </xf>
    <xf numFmtId="177" fontId="27" fillId="3" borderId="1" xfId="0" applyNumberFormat="1" applyFont="1" applyFill="1" applyBorder="1" applyAlignment="1">
      <alignment vertical="center"/>
    </xf>
    <xf numFmtId="0" fontId="27" fillId="3" borderId="0" xfId="0" applyFont="1" applyFill="1" applyBorder="1" applyAlignment="1">
      <alignment horizontal="center" vertical="center" wrapText="1"/>
    </xf>
    <xf numFmtId="0" fontId="27"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29" fillId="0" borderId="0" xfId="0" applyFont="1" applyBorder="1" applyAlignment="1">
      <alignment horizontal="center" vertical="center"/>
    </xf>
    <xf numFmtId="0" fontId="29" fillId="0" borderId="0" xfId="0" applyFont="1" applyBorder="1" applyAlignment="1">
      <alignment horizontal="center" vertical="center" wrapText="1"/>
    </xf>
    <xf numFmtId="177" fontId="27" fillId="0" borderId="0" xfId="0" applyNumberFormat="1" applyFont="1" applyBorder="1" applyAlignment="1">
      <alignment vertical="center"/>
    </xf>
    <xf numFmtId="0" fontId="26" fillId="3" borderId="0" xfId="0" applyFont="1" applyFill="1" applyBorder="1" applyAlignment="1">
      <alignment horizontal="center" vertical="center"/>
    </xf>
    <xf numFmtId="0" fontId="32" fillId="0" borderId="0" xfId="0" applyFont="1" applyAlignment="1">
      <alignment vertical="center"/>
    </xf>
    <xf numFmtId="177" fontId="27" fillId="3" borderId="1" xfId="0" applyNumberFormat="1" applyFont="1" applyFill="1" applyBorder="1" applyAlignment="1">
      <alignment horizontal="right" vertical="center"/>
    </xf>
    <xf numFmtId="177" fontId="9" fillId="3" borderId="0" xfId="0" applyNumberFormat="1" applyFont="1" applyFill="1" applyBorder="1" applyAlignment="1">
      <alignment vertical="center"/>
    </xf>
    <xf numFmtId="0" fontId="27" fillId="0" borderId="0" xfId="0" applyFont="1" applyBorder="1" applyAlignment="1">
      <alignment horizontal="justify" vertical="center"/>
    </xf>
    <xf numFmtId="0" fontId="29" fillId="0" borderId="66" xfId="0" applyFont="1" applyBorder="1" applyAlignment="1">
      <alignment vertical="center"/>
    </xf>
    <xf numFmtId="49" fontId="27" fillId="3" borderId="5" xfId="0" applyNumberFormat="1" applyFont="1" applyFill="1" applyBorder="1" applyAlignment="1">
      <alignment horizontal="center" vertical="center" wrapText="1"/>
    </xf>
    <xf numFmtId="177" fontId="27" fillId="3" borderId="5" xfId="0" applyNumberFormat="1" applyFont="1" applyFill="1" applyBorder="1" applyAlignment="1">
      <alignment vertical="center"/>
    </xf>
    <xf numFmtId="49" fontId="7" fillId="0" borderId="7" xfId="0" applyNumberFormat="1" applyFont="1" applyBorder="1" applyAlignment="1">
      <alignment horizontal="center" vertical="center" wrapText="1"/>
    </xf>
    <xf numFmtId="185" fontId="27" fillId="0" borderId="5" xfId="0" applyNumberFormat="1" applyFont="1" applyBorder="1" applyAlignment="1">
      <alignment vertical="center"/>
    </xf>
    <xf numFmtId="0" fontId="27" fillId="0" borderId="0" xfId="0" applyFont="1" applyFill="1" applyBorder="1" applyAlignment="1">
      <alignment vertical="center"/>
    </xf>
    <xf numFmtId="0" fontId="27" fillId="0" borderId="0" xfId="0" applyFont="1" applyBorder="1" applyAlignment="1">
      <alignment vertical="center" wrapText="1"/>
    </xf>
    <xf numFmtId="177" fontId="27" fillId="3" borderId="0" xfId="0" applyNumberFormat="1" applyFont="1" applyFill="1" applyBorder="1" applyAlignment="1">
      <alignment vertical="center"/>
    </xf>
    <xf numFmtId="0" fontId="0" fillId="0" borderId="0" xfId="0" applyBorder="1" applyAlignment="1">
      <alignment horizontal="justify" vertical="center"/>
    </xf>
    <xf numFmtId="0" fontId="9" fillId="3" borderId="1" xfId="0" applyFont="1" applyFill="1" applyBorder="1" applyAlignment="1">
      <alignment vertical="center" wrapText="1"/>
    </xf>
    <xf numFmtId="0" fontId="26" fillId="0" borderId="0" xfId="0" applyFont="1" applyBorder="1" applyAlignment="1">
      <alignment vertical="center"/>
    </xf>
    <xf numFmtId="177" fontId="27" fillId="3" borderId="74" xfId="0" applyNumberFormat="1" applyFont="1" applyFill="1" applyBorder="1" applyAlignment="1">
      <alignment vertical="center"/>
    </xf>
    <xf numFmtId="185" fontId="27" fillId="0" borderId="74" xfId="0" applyNumberFormat="1" applyFont="1" applyBorder="1" applyAlignment="1">
      <alignment vertical="center"/>
    </xf>
    <xf numFmtId="185" fontId="27" fillId="0" borderId="0" xfId="0" applyNumberFormat="1" applyFont="1" applyBorder="1" applyAlignment="1">
      <alignment vertical="center"/>
    </xf>
    <xf numFmtId="0" fontId="32" fillId="0" borderId="0" xfId="0" applyFont="1" applyAlignment="1">
      <alignment vertical="center"/>
    </xf>
    <xf numFmtId="0" fontId="0" fillId="0" borderId="0" xfId="0" applyFont="1" applyAlignment="1">
      <alignment vertical="center" wrapText="1"/>
    </xf>
    <xf numFmtId="2" fontId="30" fillId="0" borderId="66" xfId="0" applyNumberFormat="1" applyFont="1" applyBorder="1" applyAlignment="1">
      <alignment vertical="center"/>
    </xf>
    <xf numFmtId="49" fontId="27" fillId="3" borderId="66" xfId="0" applyNumberFormat="1" applyFont="1" applyFill="1" applyBorder="1" applyAlignment="1">
      <alignment vertical="center" wrapText="1"/>
    </xf>
    <xf numFmtId="0" fontId="0" fillId="0" borderId="66" xfId="0" applyBorder="1" applyAlignment="1">
      <alignment vertical="center" wrapText="1"/>
    </xf>
    <xf numFmtId="49" fontId="27" fillId="3" borderId="7" xfId="0" applyNumberFormat="1" applyFont="1" applyFill="1" applyBorder="1" applyAlignment="1">
      <alignment horizontal="center" vertical="center" wrapText="1"/>
    </xf>
    <xf numFmtId="0" fontId="9" fillId="3" borderId="6" xfId="0" applyFont="1" applyFill="1" applyBorder="1" applyAlignment="1">
      <alignment vertical="center" wrapText="1"/>
    </xf>
    <xf numFmtId="177" fontId="27" fillId="3" borderId="6" xfId="0" applyNumberFormat="1" applyFont="1" applyFill="1" applyBorder="1" applyAlignment="1">
      <alignment vertical="center"/>
    </xf>
    <xf numFmtId="185" fontId="27" fillId="0" borderId="6" xfId="0" applyNumberFormat="1" applyFont="1" applyBorder="1" applyAlignment="1">
      <alignment vertical="center"/>
    </xf>
    <xf numFmtId="0" fontId="30" fillId="0" borderId="66" xfId="0" applyFont="1" applyBorder="1" applyAlignment="1">
      <alignment vertical="center" wrapText="1"/>
    </xf>
    <xf numFmtId="49" fontId="9" fillId="3" borderId="0" xfId="0" applyNumberFormat="1" applyFont="1" applyFill="1" applyBorder="1" applyAlignment="1">
      <alignment horizontal="left" vertical="center" wrapText="1"/>
    </xf>
    <xf numFmtId="49" fontId="7" fillId="0" borderId="6" xfId="0" applyNumberFormat="1" applyFont="1" applyBorder="1" applyAlignment="1">
      <alignment horizontal="center" vertical="center" wrapText="1" shrinkToFit="1"/>
    </xf>
    <xf numFmtId="0" fontId="0" fillId="0" borderId="7" xfId="0" applyFont="1" applyBorder="1" applyAlignment="1">
      <alignment horizontal="center" vertical="center" wrapText="1" shrinkToFit="1"/>
    </xf>
    <xf numFmtId="0" fontId="0" fillId="0" borderId="5" xfId="0" applyFont="1" applyBorder="1" applyAlignment="1">
      <alignment horizontal="center" vertical="center" wrapText="1" shrinkToFit="1"/>
    </xf>
    <xf numFmtId="49" fontId="7" fillId="0" borderId="6" xfId="0" applyNumberFormat="1"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26" fillId="0" borderId="0" xfId="0" applyFont="1" applyBorder="1" applyAlignment="1">
      <alignment horizontal="left" vertical="center" wrapText="1"/>
    </xf>
    <xf numFmtId="49" fontId="9" fillId="3" borderId="0" xfId="0" applyNumberFormat="1" applyFont="1" applyFill="1" applyBorder="1" applyAlignment="1">
      <alignment vertical="center" wrapText="1"/>
    </xf>
    <xf numFmtId="0" fontId="0" fillId="0" borderId="0" xfId="0" applyFont="1" applyBorder="1" applyAlignment="1">
      <alignment horizontal="center" vertical="center" wrapText="1"/>
    </xf>
    <xf numFmtId="0" fontId="0" fillId="0" borderId="0" xfId="0" applyAlignment="1">
      <alignment vertical="center" wrapText="1"/>
    </xf>
    <xf numFmtId="49" fontId="27" fillId="3" borderId="0" xfId="0" applyNumberFormat="1" applyFont="1" applyFill="1" applyBorder="1" applyAlignment="1">
      <alignment horizontal="center" vertical="center" wrapText="1"/>
    </xf>
    <xf numFmtId="0" fontId="9" fillId="3" borderId="0" xfId="0" applyFont="1" applyFill="1" applyBorder="1" applyAlignment="1">
      <alignment vertical="center" wrapText="1"/>
    </xf>
    <xf numFmtId="0" fontId="7" fillId="0" borderId="0" xfId="0" applyFont="1" applyAlignment="1">
      <alignment vertical="center"/>
    </xf>
    <xf numFmtId="0" fontId="9" fillId="0" borderId="0" xfId="0" applyFont="1" applyAlignment="1">
      <alignment vertical="center"/>
    </xf>
    <xf numFmtId="0" fontId="10" fillId="2" borderId="4" xfId="0" applyFont="1" applyFill="1" applyBorder="1" applyAlignment="1">
      <alignment vertical="center"/>
    </xf>
    <xf numFmtId="0" fontId="10" fillId="2" borderId="8" xfId="0" applyFont="1" applyFill="1" applyBorder="1" applyAlignment="1">
      <alignment vertical="center"/>
    </xf>
    <xf numFmtId="0" fontId="10" fillId="2" borderId="7" xfId="0" applyFont="1" applyFill="1" applyBorder="1" applyAlignment="1">
      <alignment vertical="center"/>
    </xf>
    <xf numFmtId="0" fontId="12" fillId="0" borderId="75" xfId="0" applyFont="1" applyBorder="1" applyAlignment="1">
      <alignment horizontal="left" vertical="center"/>
    </xf>
    <xf numFmtId="0" fontId="12" fillId="0" borderId="71" xfId="0" applyFont="1" applyBorder="1" applyAlignment="1">
      <alignment horizontal="left" vertical="center"/>
    </xf>
    <xf numFmtId="0" fontId="13" fillId="3" borderId="3" xfId="0" applyFont="1" applyFill="1" applyBorder="1" applyAlignment="1">
      <alignment vertical="center"/>
    </xf>
    <xf numFmtId="0" fontId="13" fillId="0" borderId="76" xfId="0" applyFont="1" applyBorder="1" applyAlignment="1">
      <alignment vertical="center"/>
    </xf>
    <xf numFmtId="0" fontId="13" fillId="0" borderId="2" xfId="0" applyFont="1" applyBorder="1" applyAlignment="1">
      <alignment vertical="center"/>
    </xf>
    <xf numFmtId="177" fontId="15" fillId="0" borderId="7" xfId="0" applyNumberFormat="1" applyFont="1" applyBorder="1" applyAlignment="1">
      <alignment horizontal="right" vertical="center"/>
    </xf>
    <xf numFmtId="185" fontId="9" fillId="0" borderId="1" xfId="0" applyNumberFormat="1" applyFont="1" applyBorder="1" applyAlignment="1">
      <alignment vertical="center"/>
    </xf>
    <xf numFmtId="0" fontId="3" fillId="0" borderId="74" xfId="0" applyFont="1" applyBorder="1" applyAlignment="1">
      <alignment vertical="center" wrapText="1"/>
    </xf>
    <xf numFmtId="0" fontId="4" fillId="0" borderId="74" xfId="0" applyFont="1" applyBorder="1" applyAlignment="1">
      <alignmen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xf>
    <xf numFmtId="0" fontId="0" fillId="0" borderId="0" xfId="0" applyAlignment="1">
      <alignment vertical="center"/>
    </xf>
    <xf numFmtId="0" fontId="9" fillId="0" borderId="66" xfId="0" applyFont="1" applyBorder="1" applyAlignment="1">
      <alignment horizontal="center" vertical="center"/>
    </xf>
    <xf numFmtId="0" fontId="26" fillId="0" borderId="66" xfId="0" applyFont="1" applyBorder="1" applyAlignment="1">
      <alignment/>
    </xf>
    <xf numFmtId="0" fontId="0" fillId="0" borderId="0" xfId="0" applyAlignment="1">
      <alignment horizontal="center" vertical="center"/>
    </xf>
    <xf numFmtId="0" fontId="10" fillId="2" borderId="4" xfId="0" applyFont="1" applyFill="1" applyBorder="1" applyAlignment="1">
      <alignment vertical="center" wrapText="1"/>
    </xf>
    <xf numFmtId="0" fontId="0" fillId="2" borderId="4" xfId="0" applyFill="1" applyBorder="1" applyAlignment="1">
      <alignment vertical="center"/>
    </xf>
    <xf numFmtId="0" fontId="0" fillId="2" borderId="8" xfId="0" applyFill="1" applyBorder="1" applyAlignment="1">
      <alignment vertical="center"/>
    </xf>
    <xf numFmtId="0" fontId="10" fillId="2" borderId="12" xfId="0" applyFont="1" applyFill="1" applyBorder="1" applyAlignment="1">
      <alignment vertical="center" wrapText="1"/>
    </xf>
    <xf numFmtId="0" fontId="10" fillId="2" borderId="8" xfId="0" applyFont="1" applyFill="1" applyBorder="1" applyAlignment="1">
      <alignment vertical="center" wrapText="1"/>
    </xf>
    <xf numFmtId="0" fontId="10" fillId="5" borderId="12" xfId="0" applyFont="1" applyFill="1" applyBorder="1" applyAlignment="1">
      <alignment horizontal="center" vertical="center"/>
    </xf>
    <xf numFmtId="0" fontId="0" fillId="5" borderId="4" xfId="0" applyFill="1" applyBorder="1" applyAlignment="1">
      <alignment horizontal="center" vertical="center"/>
    </xf>
    <xf numFmtId="0" fontId="0" fillId="5" borderId="8" xfId="0" applyFill="1" applyBorder="1" applyAlignment="1">
      <alignment horizontal="center" vertical="center"/>
    </xf>
    <xf numFmtId="0" fontId="10" fillId="2" borderId="6" xfId="0" applyFont="1" applyFill="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0" fillId="2" borderId="12" xfId="0" applyFont="1" applyFill="1" applyBorder="1" applyAlignment="1">
      <alignment vertical="center"/>
    </xf>
    <xf numFmtId="0" fontId="0" fillId="0" borderId="4" xfId="0" applyBorder="1" applyAlignment="1">
      <alignment vertical="center"/>
    </xf>
    <xf numFmtId="0" fontId="13" fillId="0" borderId="11" xfId="0" applyFont="1" applyBorder="1" applyAlignment="1">
      <alignment vertical="center"/>
    </xf>
    <xf numFmtId="0" fontId="24" fillId="0" borderId="0" xfId="0" applyFont="1" applyBorder="1" applyAlignment="1">
      <alignment horizontal="center" vertical="center"/>
    </xf>
    <xf numFmtId="0" fontId="25" fillId="0" borderId="0" xfId="0" applyFont="1" applyAlignment="1">
      <alignment vertical="center"/>
    </xf>
    <xf numFmtId="0" fontId="0" fillId="0" borderId="5" xfId="0" applyBorder="1" applyAlignment="1">
      <alignment horizontal="center" vertical="center" wrapText="1"/>
    </xf>
    <xf numFmtId="0" fontId="13" fillId="0" borderId="8" xfId="0" applyFont="1" applyBorder="1" applyAlignment="1">
      <alignment vertical="center"/>
    </xf>
    <xf numFmtId="0" fontId="16" fillId="0" borderId="66" xfId="0" applyFont="1" applyBorder="1" applyAlignment="1">
      <alignment vertical="center"/>
    </xf>
    <xf numFmtId="0" fontId="16" fillId="0" borderId="11" xfId="0" applyFont="1" applyBorder="1" applyAlignment="1">
      <alignment vertical="center"/>
    </xf>
    <xf numFmtId="0" fontId="13" fillId="2" borderId="8" xfId="0" applyFont="1" applyFill="1" applyBorder="1" applyAlignment="1">
      <alignment vertical="center"/>
    </xf>
    <xf numFmtId="0" fontId="16" fillId="2" borderId="11" xfId="0" applyFont="1" applyFill="1" applyBorder="1" applyAlignment="1">
      <alignment vertical="center"/>
    </xf>
    <xf numFmtId="0" fontId="13" fillId="0" borderId="3" xfId="0" applyFont="1" applyBorder="1" applyAlignment="1">
      <alignment vertical="center"/>
    </xf>
    <xf numFmtId="0" fontId="14" fillId="0" borderId="2" xfId="0" applyFont="1" applyBorder="1" applyAlignment="1">
      <alignment vertical="center"/>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26" xfId="0" applyFont="1" applyBorder="1" applyAlignment="1">
      <alignment horizontal="center" vertical="center" wrapText="1"/>
    </xf>
    <xf numFmtId="0" fontId="0" fillId="0" borderId="0" xfId="0" applyBorder="1" applyAlignment="1">
      <alignment vertical="center" wrapText="1"/>
    </xf>
    <xf numFmtId="0" fontId="0" fillId="0" borderId="22" xfId="0" applyBorder="1" applyAlignment="1">
      <alignment vertical="center" wrapText="1"/>
    </xf>
    <xf numFmtId="0" fontId="8" fillId="0" borderId="0" xfId="0" applyFont="1" applyBorder="1" applyAlignment="1">
      <alignment horizontal="right" vertical="center" wrapText="1"/>
    </xf>
    <xf numFmtId="0" fontId="0" fillId="0" borderId="0" xfId="0" applyBorder="1" applyAlignment="1">
      <alignment horizontal="right" vertical="center"/>
    </xf>
    <xf numFmtId="0" fontId="27" fillId="0" borderId="12" xfId="0" applyFont="1" applyBorder="1" applyAlignment="1">
      <alignment vertical="center"/>
    </xf>
    <xf numFmtId="0" fontId="27" fillId="0" borderId="74" xfId="0" applyFont="1" applyBorder="1" applyAlignment="1">
      <alignment vertical="center"/>
    </xf>
    <xf numFmtId="0" fontId="27" fillId="0" borderId="13"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xf>
    <xf numFmtId="0" fontId="8" fillId="0" borderId="0" xfId="0" applyFont="1" applyAlignment="1">
      <alignment horizontal="right" vertical="center" wrapText="1"/>
    </xf>
    <xf numFmtId="0" fontId="0" fillId="0" borderId="0" xfId="0" applyAlignment="1">
      <alignment/>
    </xf>
    <xf numFmtId="0" fontId="0" fillId="0" borderId="66" xfId="0" applyBorder="1" applyAlignment="1">
      <alignment/>
    </xf>
    <xf numFmtId="0" fontId="9" fillId="0" borderId="55" xfId="0" applyFont="1" applyBorder="1" applyAlignment="1">
      <alignment vertical="center"/>
    </xf>
    <xf numFmtId="0" fontId="9" fillId="0" borderId="77" xfId="0" applyFont="1" applyBorder="1" applyAlignment="1">
      <alignment vertical="center"/>
    </xf>
    <xf numFmtId="0" fontId="9" fillId="0" borderId="50" xfId="0" applyFont="1" applyBorder="1" applyAlignment="1">
      <alignment vertical="center"/>
    </xf>
    <xf numFmtId="2" fontId="9" fillId="0" borderId="8" xfId="0" applyNumberFormat="1" applyFont="1" applyBorder="1" applyAlignment="1">
      <alignment vertical="center"/>
    </xf>
    <xf numFmtId="2" fontId="9" fillId="0" borderId="66" xfId="0" applyNumberFormat="1" applyFont="1" applyBorder="1" applyAlignment="1">
      <alignment vertical="center"/>
    </xf>
    <xf numFmtId="2" fontId="9" fillId="0" borderId="11" xfId="0" applyNumberFormat="1" applyFont="1" applyBorder="1" applyAlignment="1">
      <alignment vertical="center"/>
    </xf>
    <xf numFmtId="0" fontId="0" fillId="0" borderId="73" xfId="0" applyBorder="1" applyAlignment="1">
      <alignment/>
    </xf>
    <xf numFmtId="0" fontId="27" fillId="0" borderId="3" xfId="0" applyFont="1" applyBorder="1" applyAlignment="1">
      <alignment vertical="center"/>
    </xf>
    <xf numFmtId="0" fontId="27" fillId="0" borderId="76" xfId="0" applyFont="1" applyBorder="1" applyAlignment="1">
      <alignment vertical="center"/>
    </xf>
    <xf numFmtId="0" fontId="27" fillId="0" borderId="2" xfId="0" applyFont="1" applyBorder="1" applyAlignment="1">
      <alignment vertical="center"/>
    </xf>
    <xf numFmtId="0" fontId="27" fillId="0" borderId="8" xfId="0" applyFont="1" applyFill="1" applyBorder="1" applyAlignment="1">
      <alignment vertical="center"/>
    </xf>
    <xf numFmtId="0" fontId="27" fillId="0" borderId="66" xfId="0" applyFont="1" applyFill="1" applyBorder="1" applyAlignment="1">
      <alignment vertical="center"/>
    </xf>
    <xf numFmtId="0" fontId="27" fillId="0" borderId="11" xfId="0" applyFont="1" applyFill="1" applyBorder="1" applyAlignment="1">
      <alignment vertical="center"/>
    </xf>
    <xf numFmtId="0" fontId="9" fillId="0" borderId="55" xfId="0" applyFont="1" applyFill="1" applyBorder="1" applyAlignment="1">
      <alignment vertical="center"/>
    </xf>
    <xf numFmtId="0" fontId="9" fillId="0" borderId="77" xfId="0" applyFont="1" applyFill="1" applyBorder="1" applyAlignment="1">
      <alignment vertical="center"/>
    </xf>
    <xf numFmtId="0" fontId="9" fillId="0" borderId="50" xfId="0" applyFont="1" applyFill="1" applyBorder="1" applyAlignment="1">
      <alignment vertical="center"/>
    </xf>
    <xf numFmtId="0" fontId="9" fillId="0" borderId="3"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Border="1" applyAlignment="1">
      <alignment horizontal="center" vertical="center"/>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17" xfId="0" applyFont="1" applyBorder="1" applyAlignment="1">
      <alignment vertical="center"/>
    </xf>
    <xf numFmtId="0" fontId="12" fillId="0" borderId="0"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7" fillId="0" borderId="0" xfId="0" applyFont="1" applyAlignment="1">
      <alignment horizontal="right" wrapText="1"/>
    </xf>
    <xf numFmtId="0" fontId="4" fillId="0" borderId="0" xfId="0" applyFont="1" applyAlignment="1">
      <alignment horizontal="right"/>
    </xf>
    <xf numFmtId="177" fontId="11" fillId="0" borderId="36" xfId="0" applyNumberFormat="1"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13" fillId="0" borderId="0" xfId="0" applyFont="1" applyAlignment="1">
      <alignment horizontal="center" vertical="center"/>
    </xf>
    <xf numFmtId="0" fontId="16" fillId="0" borderId="0" xfId="0" applyFont="1" applyAlignment="1">
      <alignment horizontal="center"/>
    </xf>
    <xf numFmtId="0" fontId="13" fillId="0" borderId="25" xfId="0" applyFont="1" applyBorder="1" applyAlignment="1">
      <alignment horizontal="center" vertical="center"/>
    </xf>
    <xf numFmtId="0" fontId="16" fillId="0" borderId="25" xfId="0" applyFont="1" applyBorder="1" applyAlignment="1">
      <alignment horizontal="center" vertical="center"/>
    </xf>
    <xf numFmtId="0" fontId="11" fillId="0" borderId="36" xfId="0" applyFont="1" applyBorder="1" applyAlignment="1">
      <alignment horizontal="center" vertical="center"/>
    </xf>
    <xf numFmtId="177" fontId="8" fillId="0" borderId="25" xfId="0" applyNumberFormat="1" applyFont="1" applyBorder="1" applyAlignment="1">
      <alignment horizontal="right" vertical="center" wrapText="1"/>
    </xf>
    <xf numFmtId="0" fontId="0" fillId="0" borderId="25" xfId="0" applyBorder="1" applyAlignment="1">
      <alignment wrapText="1"/>
    </xf>
    <xf numFmtId="0" fontId="23" fillId="0" borderId="0" xfId="0" applyFont="1" applyAlignment="1">
      <alignment horizontal="center" vertical="center" wrapText="1"/>
    </xf>
    <xf numFmtId="0" fontId="0" fillId="0" borderId="0" xfId="0" applyAlignment="1">
      <alignment horizontal="center" vertical="center" wrapText="1"/>
    </xf>
    <xf numFmtId="0" fontId="20" fillId="0" borderId="48" xfId="0" applyFont="1" applyBorder="1" applyAlignment="1">
      <alignment horizontal="center" vertical="center"/>
    </xf>
    <xf numFmtId="0" fontId="21" fillId="0" borderId="14" xfId="0" applyFont="1" applyBorder="1" applyAlignment="1">
      <alignment horizontal="center" vertical="center"/>
    </xf>
    <xf numFmtId="0" fontId="20" fillId="0" borderId="47" xfId="0" applyFont="1" applyBorder="1" applyAlignment="1">
      <alignment horizontal="center" vertical="center"/>
    </xf>
    <xf numFmtId="0" fontId="21" fillId="0" borderId="63" xfId="0" applyFont="1" applyBorder="1" applyAlignment="1">
      <alignment horizontal="center" vertical="center"/>
    </xf>
    <xf numFmtId="0" fontId="20" fillId="0" borderId="53" xfId="0" applyFont="1" applyBorder="1" applyAlignment="1">
      <alignment horizontal="center" vertical="center"/>
    </xf>
    <xf numFmtId="0" fontId="21" fillId="0" borderId="33" xfId="0" applyFont="1" applyBorder="1" applyAlignment="1">
      <alignment horizontal="center" vertical="center"/>
    </xf>
    <xf numFmtId="0" fontId="20" fillId="0" borderId="35" xfId="0" applyFont="1" applyBorder="1" applyAlignment="1">
      <alignment horizontal="center" vertical="center" wrapText="1" shrinkToFit="1"/>
    </xf>
    <xf numFmtId="0" fontId="0" fillId="0" borderId="34" xfId="0" applyBorder="1" applyAlignment="1">
      <alignment horizontal="center" vertical="center" wrapText="1" shrinkToFit="1"/>
    </xf>
    <xf numFmtId="0" fontId="20" fillId="0" borderId="35" xfId="0" applyFont="1" applyBorder="1" applyAlignment="1">
      <alignment horizontal="center" vertical="center" wrapText="1"/>
    </xf>
    <xf numFmtId="0" fontId="0" fillId="0" borderId="34" xfId="0" applyBorder="1" applyAlignment="1">
      <alignment horizontal="center" vertical="center"/>
    </xf>
    <xf numFmtId="0" fontId="0" fillId="0" borderId="34" xfId="0" applyBorder="1" applyAlignment="1">
      <alignment horizontal="center" vertical="center" wrapText="1"/>
    </xf>
    <xf numFmtId="0" fontId="9" fillId="0" borderId="74" xfId="0" applyFont="1" applyBorder="1" applyAlignment="1">
      <alignment vertical="center"/>
    </xf>
    <xf numFmtId="0" fontId="0" fillId="0" borderId="74" xfId="0" applyBorder="1" applyAlignment="1">
      <alignment vertical="center"/>
    </xf>
    <xf numFmtId="0" fontId="27" fillId="0" borderId="0" xfId="0" applyFont="1" applyBorder="1" applyAlignment="1">
      <alignment vertical="center" wrapText="1"/>
    </xf>
    <xf numFmtId="0" fontId="0" fillId="0" borderId="0" xfId="0" applyAlignment="1">
      <alignment vertical="center" wrapText="1"/>
    </xf>
    <xf numFmtId="0" fontId="24" fillId="0" borderId="66" xfId="0" applyFont="1" applyBorder="1" applyAlignment="1">
      <alignment horizontal="center" vertical="center"/>
    </xf>
    <xf numFmtId="0" fontId="25" fillId="0" borderId="66" xfId="0" applyFont="1" applyBorder="1" applyAlignment="1">
      <alignment horizontal="center" vertical="center"/>
    </xf>
    <xf numFmtId="0" fontId="0" fillId="0" borderId="66" xfId="0" applyBorder="1" applyAlignment="1">
      <alignment horizontal="center" vertical="center"/>
    </xf>
    <xf numFmtId="0" fontId="9" fillId="0" borderId="3" xfId="0" applyFont="1" applyBorder="1" applyAlignment="1">
      <alignment vertical="center"/>
    </xf>
    <xf numFmtId="0" fontId="9" fillId="0" borderId="2" xfId="0" applyFont="1" applyBorder="1" applyAlignment="1">
      <alignment vertical="center"/>
    </xf>
    <xf numFmtId="177" fontId="9" fillId="0" borderId="3" xfId="0" applyNumberFormat="1" applyFont="1" applyBorder="1" applyAlignment="1">
      <alignment horizontal="right" vertical="center"/>
    </xf>
    <xf numFmtId="177" fontId="9" fillId="0" borderId="2" xfId="0" applyNumberFormat="1" applyFont="1" applyBorder="1" applyAlignment="1">
      <alignment horizontal="right" vertical="center"/>
    </xf>
    <xf numFmtId="177" fontId="27" fillId="0" borderId="3" xfId="0" applyNumberFormat="1" applyFont="1" applyBorder="1" applyAlignment="1">
      <alignment horizontal="right" vertical="center"/>
    </xf>
    <xf numFmtId="177" fontId="27" fillId="0" borderId="2" xfId="0" applyNumberFormat="1" applyFont="1" applyBorder="1" applyAlignment="1">
      <alignment horizontal="right" vertical="center"/>
    </xf>
    <xf numFmtId="0" fontId="0" fillId="0" borderId="2" xfId="0" applyBorder="1" applyAlignment="1">
      <alignment horizontal="right" vertical="center"/>
    </xf>
    <xf numFmtId="0" fontId="0" fillId="0" borderId="76" xfId="0" applyBorder="1" applyAlignment="1">
      <alignment vertical="center"/>
    </xf>
    <xf numFmtId="0" fontId="27" fillId="0" borderId="2" xfId="0" applyFont="1" applyBorder="1" applyAlignment="1">
      <alignment horizontal="right" vertical="center"/>
    </xf>
    <xf numFmtId="0" fontId="9" fillId="0" borderId="1" xfId="0" applyFont="1" applyBorder="1" applyAlignment="1">
      <alignment horizontal="center" vertical="center"/>
    </xf>
    <xf numFmtId="0" fontId="9" fillId="0" borderId="0" xfId="0" applyFont="1" applyAlignment="1">
      <alignment vertical="center"/>
    </xf>
    <xf numFmtId="0" fontId="9" fillId="0" borderId="76" xfId="0" applyFont="1" applyBorder="1" applyAlignment="1">
      <alignment horizontal="center" vertical="center"/>
    </xf>
    <xf numFmtId="49" fontId="27" fillId="3" borderId="74" xfId="0" applyNumberFormat="1" applyFont="1" applyFill="1" applyBorder="1" applyAlignment="1">
      <alignment horizontal="left" vertical="center" wrapText="1"/>
    </xf>
    <xf numFmtId="0" fontId="0" fillId="0" borderId="74" xfId="0" applyBorder="1" applyAlignment="1">
      <alignment horizontal="left" vertical="center"/>
    </xf>
    <xf numFmtId="177" fontId="27" fillId="3" borderId="0" xfId="0" applyNumberFormat="1" applyFont="1" applyFill="1" applyBorder="1" applyAlignment="1">
      <alignment vertical="center"/>
    </xf>
    <xf numFmtId="0" fontId="0" fillId="0" borderId="0" xfId="0" applyBorder="1" applyAlignment="1">
      <alignment vertical="center"/>
    </xf>
    <xf numFmtId="0" fontId="30" fillId="0" borderId="0" xfId="0" applyFont="1" applyAlignment="1">
      <alignment vertical="center" wrapText="1"/>
    </xf>
    <xf numFmtId="0" fontId="9" fillId="3" borderId="1" xfId="0" applyFont="1" applyFill="1" applyBorder="1" applyAlignment="1">
      <alignment horizontal="center" vertical="center"/>
    </xf>
    <xf numFmtId="0" fontId="29" fillId="0" borderId="1" xfId="0" applyFont="1" applyBorder="1" applyAlignment="1">
      <alignment horizontal="center" vertical="center"/>
    </xf>
    <xf numFmtId="49" fontId="9" fillId="3" borderId="66" xfId="0" applyNumberFormat="1" applyFont="1" applyFill="1" applyBorder="1" applyAlignment="1">
      <alignment horizontal="left" vertical="center"/>
    </xf>
    <xf numFmtId="0" fontId="26" fillId="0" borderId="66" xfId="0" applyFont="1" applyBorder="1" applyAlignment="1">
      <alignment horizontal="left" vertical="center"/>
    </xf>
    <xf numFmtId="0" fontId="0" fillId="0" borderId="74" xfId="0" applyBorder="1" applyAlignment="1">
      <alignment horizontal="left" vertical="center" wrapText="1"/>
    </xf>
    <xf numFmtId="49" fontId="9" fillId="3" borderId="66" xfId="0" applyNumberFormat="1" applyFont="1" applyFill="1" applyBorder="1" applyAlignment="1">
      <alignment horizontal="left" vertical="center" wrapText="1"/>
    </xf>
    <xf numFmtId="0" fontId="27" fillId="0" borderId="0" xfId="0" applyNumberFormat="1" applyFont="1" applyBorder="1" applyAlignment="1">
      <alignment horizontal="justify" vertical="center" wrapText="1"/>
    </xf>
    <xf numFmtId="0" fontId="29" fillId="0" borderId="0" xfId="0" applyNumberFormat="1" applyFont="1" applyBorder="1" applyAlignment="1">
      <alignment horizontal="justify" vertical="center" wrapText="1"/>
    </xf>
    <xf numFmtId="0" fontId="9"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9" fillId="3" borderId="12"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8" xfId="0" applyFont="1" applyFill="1" applyBorder="1" applyAlignment="1">
      <alignment horizontal="center" vertical="center"/>
    </xf>
    <xf numFmtId="0" fontId="27"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27" fillId="0" borderId="74" xfId="0" applyFont="1" applyBorder="1" applyAlignment="1">
      <alignment vertical="center" wrapText="1"/>
    </xf>
    <xf numFmtId="0" fontId="0" fillId="0" borderId="74" xfId="0" applyBorder="1" applyAlignment="1">
      <alignment vertical="center" wrapText="1"/>
    </xf>
    <xf numFmtId="0" fontId="29" fillId="0" borderId="0" xfId="0" applyFont="1" applyBorder="1" applyAlignment="1">
      <alignment vertical="center"/>
    </xf>
    <xf numFmtId="0" fontId="27" fillId="0" borderId="0" xfId="0" applyFont="1" applyBorder="1" applyAlignment="1">
      <alignment horizontal="justify" vertical="center" wrapText="1"/>
    </xf>
    <xf numFmtId="0" fontId="29" fillId="0" borderId="74" xfId="0" applyFont="1" applyBorder="1" applyAlignment="1">
      <alignment vertical="center" wrapText="1"/>
    </xf>
    <xf numFmtId="0" fontId="27" fillId="0" borderId="0" xfId="0" applyFont="1" applyBorder="1" applyAlignment="1">
      <alignment horizontal="justify" vertical="center"/>
    </xf>
    <xf numFmtId="0" fontId="0" fillId="0" borderId="0" xfId="0" applyBorder="1" applyAlignment="1">
      <alignment horizontal="justify" vertical="center"/>
    </xf>
    <xf numFmtId="0" fontId="27" fillId="0" borderId="0" xfId="0" applyFont="1" applyBorder="1" applyAlignment="1">
      <alignment vertical="center" wrapText="1"/>
    </xf>
    <xf numFmtId="0" fontId="29" fillId="0" borderId="0" xfId="0" applyFont="1" applyBorder="1" applyAlignment="1">
      <alignment vertical="center" wrapText="1"/>
    </xf>
    <xf numFmtId="49" fontId="9" fillId="3" borderId="0" xfId="0" applyNumberFormat="1" applyFont="1" applyFill="1" applyBorder="1" applyAlignment="1">
      <alignment vertical="center" wrapText="1"/>
    </xf>
    <xf numFmtId="0" fontId="32" fillId="0" borderId="0" xfId="0" applyFont="1" applyAlignment="1">
      <alignment vertical="center"/>
    </xf>
    <xf numFmtId="49" fontId="30" fillId="3" borderId="0" xfId="0" applyNumberFormat="1" applyFont="1" applyFill="1" applyBorder="1" applyAlignment="1">
      <alignment horizontal="left" vertical="center" shrinkToFit="1"/>
    </xf>
    <xf numFmtId="0" fontId="30" fillId="0" borderId="0" xfId="0" applyFont="1" applyBorder="1" applyAlignment="1">
      <alignment horizontal="justify" vertical="center" wrapText="1"/>
    </xf>
    <xf numFmtId="49" fontId="30" fillId="3" borderId="74" xfId="0" applyNumberFormat="1" applyFont="1" applyFill="1" applyBorder="1" applyAlignment="1">
      <alignment horizontal="left" vertical="center" wrapText="1"/>
    </xf>
    <xf numFmtId="0" fontId="30" fillId="0" borderId="74" xfId="0" applyFont="1" applyBorder="1" applyAlignment="1">
      <alignment horizontal="left" vertical="center" wrapText="1"/>
    </xf>
    <xf numFmtId="49" fontId="27" fillId="3" borderId="74" xfId="0" applyNumberFormat="1" applyFont="1" applyFill="1" applyBorder="1" applyAlignment="1">
      <alignment vertical="center" wrapText="1"/>
    </xf>
    <xf numFmtId="49" fontId="9" fillId="3" borderId="0" xfId="0" applyNumberFormat="1" applyFont="1" applyFill="1" applyBorder="1" applyAlignment="1">
      <alignment horizontal="left" vertical="center" wrapText="1"/>
    </xf>
    <xf numFmtId="0" fontId="26" fillId="0" borderId="0" xfId="0" applyFont="1" applyBorder="1" applyAlignment="1">
      <alignment horizontal="left" vertical="center" wrapText="1"/>
    </xf>
    <xf numFmtId="0" fontId="26" fillId="0" borderId="0" xfId="0" applyFont="1" applyBorder="1" applyAlignment="1">
      <alignment vertical="center"/>
    </xf>
    <xf numFmtId="0" fontId="29" fillId="0" borderId="0" xfId="0" applyFont="1" applyAlignment="1">
      <alignment vertical="center"/>
    </xf>
    <xf numFmtId="0" fontId="9" fillId="0" borderId="66" xfId="0" applyFont="1" applyBorder="1" applyAlignment="1">
      <alignment horizontal="left" vertical="center"/>
    </xf>
    <xf numFmtId="0" fontId="29" fillId="0" borderId="66" xfId="0" applyFont="1" applyBorder="1" applyAlignment="1">
      <alignment horizontal="left" vertical="center"/>
    </xf>
    <xf numFmtId="0" fontId="0" fillId="0" borderId="74" xfId="0" applyFont="1" applyBorder="1" applyAlignment="1">
      <alignment vertical="center" wrapText="1"/>
    </xf>
    <xf numFmtId="0" fontId="30" fillId="0" borderId="74" xfId="0" applyFont="1" applyBorder="1" applyAlignment="1">
      <alignment vertical="center" wrapText="1"/>
    </xf>
    <xf numFmtId="0" fontId="9" fillId="0" borderId="0" xfId="0" applyFont="1" applyBorder="1" applyAlignment="1">
      <alignment vertical="center"/>
    </xf>
    <xf numFmtId="0" fontId="0" fillId="0" borderId="0" xfId="0" applyFont="1" applyAlignment="1">
      <alignment vertical="center" wrapText="1"/>
    </xf>
    <xf numFmtId="2" fontId="30" fillId="0" borderId="74" xfId="0" applyNumberFormat="1" applyFont="1" applyBorder="1" applyAlignment="1">
      <alignment vertical="center"/>
    </xf>
    <xf numFmtId="0" fontId="27" fillId="0" borderId="74" xfId="0" applyFont="1" applyFill="1" applyBorder="1" applyAlignment="1">
      <alignment vertical="center" wrapText="1"/>
    </xf>
    <xf numFmtId="0" fontId="29" fillId="0" borderId="0" xfId="0" applyFont="1" applyBorder="1" applyAlignment="1">
      <alignment horizontal="justify" vertical="center"/>
    </xf>
    <xf numFmtId="0" fontId="29" fillId="0" borderId="0" xfId="0" applyFont="1" applyBorder="1" applyAlignment="1">
      <alignment horizontal="justify" vertical="center" wrapText="1"/>
    </xf>
    <xf numFmtId="0" fontId="27" fillId="3" borderId="74" xfId="0" applyNumberFormat="1" applyFont="1" applyFill="1" applyBorder="1" applyAlignment="1">
      <alignment vertical="center" wrapText="1"/>
    </xf>
    <xf numFmtId="0" fontId="29" fillId="0" borderId="74" xfId="0" applyNumberFormat="1" applyFont="1" applyBorder="1" applyAlignment="1">
      <alignment vertical="center" wrapText="1"/>
    </xf>
    <xf numFmtId="0" fontId="27" fillId="0" borderId="0" xfId="0" applyNumberFormat="1" applyFont="1" applyBorder="1" applyAlignment="1">
      <alignment vertical="center" wrapText="1"/>
    </xf>
    <xf numFmtId="0" fontId="29" fillId="0" borderId="0" xfId="0" applyNumberFormat="1" applyFont="1" applyBorder="1" applyAlignment="1">
      <alignment vertical="center" wrapText="1"/>
    </xf>
    <xf numFmtId="0" fontId="29" fillId="0" borderId="66" xfId="0" applyFont="1" applyBorder="1" applyAlignment="1">
      <alignment horizontal="center" vertical="center"/>
    </xf>
    <xf numFmtId="0" fontId="27" fillId="3" borderId="0" xfId="0" applyNumberFormat="1" applyFont="1" applyFill="1" applyBorder="1" applyAlignment="1">
      <alignment vertical="center" wrapText="1"/>
    </xf>
    <xf numFmtId="0" fontId="9" fillId="3" borderId="66" xfId="0" applyFont="1" applyFill="1" applyBorder="1" applyAlignment="1">
      <alignment horizontal="center" vertical="center"/>
    </xf>
    <xf numFmtId="49" fontId="27" fillId="3" borderId="66" xfId="0" applyNumberFormat="1" applyFont="1" applyFill="1" applyBorder="1" applyAlignment="1">
      <alignment horizontal="left" vertical="center" wrapText="1"/>
    </xf>
    <xf numFmtId="49" fontId="29" fillId="0" borderId="66" xfId="0" applyNumberFormat="1" applyFont="1" applyBorder="1" applyAlignment="1">
      <alignment horizontal="left" vertical="center"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2"/>
  <dimension ref="A1:F1278"/>
  <sheetViews>
    <sheetView view="pageBreakPreview" zoomScaleSheetLayoutView="100" workbookViewId="0" topLeftCell="A1">
      <pane ySplit="2" topLeftCell="BM3" activePane="bottomLeft" state="frozen"/>
      <selection pane="topLeft" activeCell="A1" sqref="A1"/>
      <selection pane="bottomLeft" activeCell="G11" sqref="G11"/>
    </sheetView>
  </sheetViews>
  <sheetFormatPr defaultColWidth="9.00390625" defaultRowHeight="12.75"/>
  <cols>
    <col min="1" max="1" width="45.25390625" style="1" customWidth="1"/>
    <col min="2" max="4" width="10.25390625" style="1" customWidth="1"/>
    <col min="5" max="5" width="9.625" style="1" customWidth="1"/>
    <col min="6" max="6" width="10.25390625" style="1" customWidth="1"/>
    <col min="7" max="16384" width="9.125" style="1" customWidth="1"/>
  </cols>
  <sheetData>
    <row r="1" spans="1:6" ht="35.25" customHeight="1">
      <c r="A1" s="552" t="s">
        <v>479</v>
      </c>
      <c r="B1" s="553"/>
      <c r="C1" s="553"/>
      <c r="D1" s="553"/>
      <c r="E1" s="553"/>
      <c r="F1" s="14" t="s">
        <v>153</v>
      </c>
    </row>
    <row r="2" spans="1:6" s="4" customFormat="1" ht="33" customHeight="1">
      <c r="A2" s="280" t="s">
        <v>175</v>
      </c>
      <c r="B2" s="281" t="s">
        <v>176</v>
      </c>
      <c r="C2" s="281" t="s">
        <v>334</v>
      </c>
      <c r="D2" s="16" t="s">
        <v>397</v>
      </c>
      <c r="E2" s="60" t="s">
        <v>335</v>
      </c>
      <c r="F2" s="16" t="s">
        <v>398</v>
      </c>
    </row>
    <row r="3" spans="1:6" ht="12.75">
      <c r="A3" s="56" t="s">
        <v>376</v>
      </c>
      <c r="B3" s="57">
        <v>20</v>
      </c>
      <c r="C3" s="57">
        <v>20</v>
      </c>
      <c r="D3" s="57">
        <v>4.3</v>
      </c>
      <c r="E3" s="298">
        <f>D3/C3</f>
        <v>0.215</v>
      </c>
      <c r="F3" s="234">
        <v>8.5</v>
      </c>
    </row>
    <row r="4" spans="1:6" ht="12.75">
      <c r="A4" s="56" t="s">
        <v>117</v>
      </c>
      <c r="B4" s="57">
        <v>2500</v>
      </c>
      <c r="C4" s="57">
        <v>2500</v>
      </c>
      <c r="D4" s="57">
        <v>2614.8</v>
      </c>
      <c r="E4" s="61">
        <f aca="true" t="shared" si="0" ref="E4:E13">D4/C4</f>
        <v>1.0459200000000002</v>
      </c>
      <c r="F4" s="57">
        <v>1750.3</v>
      </c>
    </row>
    <row r="5" spans="1:6" ht="12.75">
      <c r="A5" s="62" t="s">
        <v>87</v>
      </c>
      <c r="B5" s="57">
        <v>600</v>
      </c>
      <c r="C5" s="57">
        <v>600</v>
      </c>
      <c r="D5" s="57">
        <v>583.6</v>
      </c>
      <c r="E5" s="61">
        <f t="shared" si="0"/>
        <v>0.9726666666666667</v>
      </c>
      <c r="F5" s="57">
        <v>524.1</v>
      </c>
    </row>
    <row r="6" spans="1:6" ht="12.75">
      <c r="A6" s="56" t="s">
        <v>118</v>
      </c>
      <c r="B6" s="57">
        <v>8200</v>
      </c>
      <c r="C6" s="57">
        <v>8200</v>
      </c>
      <c r="D6" s="57">
        <v>7030.1</v>
      </c>
      <c r="E6" s="61">
        <f t="shared" si="0"/>
        <v>0.857329268292683</v>
      </c>
      <c r="F6" s="57">
        <v>11133.6</v>
      </c>
    </row>
    <row r="7" spans="1:6" ht="12.75">
      <c r="A7" s="56" t="s">
        <v>119</v>
      </c>
      <c r="B7" s="57">
        <v>20</v>
      </c>
      <c r="C7" s="57">
        <v>20</v>
      </c>
      <c r="D7" s="57">
        <v>57.7</v>
      </c>
      <c r="E7" s="61">
        <f t="shared" si="0"/>
        <v>2.8850000000000002</v>
      </c>
      <c r="F7" s="57">
        <v>26.4</v>
      </c>
    </row>
    <row r="8" spans="1:6" ht="12.75">
      <c r="A8" s="56" t="s">
        <v>120</v>
      </c>
      <c r="B8" s="57">
        <v>350</v>
      </c>
      <c r="C8" s="57">
        <v>350</v>
      </c>
      <c r="D8" s="57">
        <v>360.2</v>
      </c>
      <c r="E8" s="61">
        <f t="shared" si="0"/>
        <v>1.0291428571428571</v>
      </c>
      <c r="F8" s="57">
        <v>266.3</v>
      </c>
    </row>
    <row r="9" spans="1:6" ht="12.75">
      <c r="A9" s="56" t="s">
        <v>166</v>
      </c>
      <c r="B9" s="57">
        <v>12000</v>
      </c>
      <c r="C9" s="57">
        <v>12000</v>
      </c>
      <c r="D9" s="57">
        <v>12157.5</v>
      </c>
      <c r="E9" s="61">
        <f t="shared" si="0"/>
        <v>1.013125</v>
      </c>
      <c r="F9" s="57">
        <v>12035.5</v>
      </c>
    </row>
    <row r="10" spans="1:6" ht="12.75">
      <c r="A10" s="56" t="s">
        <v>165</v>
      </c>
      <c r="B10" s="57">
        <v>0</v>
      </c>
      <c r="C10" s="57">
        <v>8621.6</v>
      </c>
      <c r="D10" s="57">
        <v>8712.8</v>
      </c>
      <c r="E10" s="61">
        <f t="shared" si="0"/>
        <v>1.01057808295444</v>
      </c>
      <c r="F10" s="57">
        <v>7822.3</v>
      </c>
    </row>
    <row r="11" spans="1:6" ht="12.75">
      <c r="A11" s="56" t="s">
        <v>86</v>
      </c>
      <c r="B11" s="57">
        <v>21434</v>
      </c>
      <c r="C11" s="57">
        <v>22255.7</v>
      </c>
      <c r="D11" s="57">
        <v>21812.2</v>
      </c>
      <c r="E11" s="61">
        <f t="shared" si="0"/>
        <v>0.9800725207474938</v>
      </c>
      <c r="F11" s="57">
        <v>24491.4</v>
      </c>
    </row>
    <row r="12" spans="1:6" ht="12.75">
      <c r="A12" s="29" t="s">
        <v>88</v>
      </c>
      <c r="B12" s="63">
        <v>20000</v>
      </c>
      <c r="C12" s="63">
        <v>20000</v>
      </c>
      <c r="D12" s="63">
        <v>30818.3</v>
      </c>
      <c r="E12" s="255">
        <f t="shared" si="0"/>
        <v>1.540915</v>
      </c>
      <c r="F12" s="63">
        <v>23412.1</v>
      </c>
    </row>
    <row r="13" spans="1:6" ht="21.75" customHeight="1">
      <c r="A13" s="59" t="s">
        <v>89</v>
      </c>
      <c r="B13" s="64">
        <f>SUM(B3:B12)</f>
        <v>65124</v>
      </c>
      <c r="C13" s="64">
        <f>SUM(C3:C12)</f>
        <v>74567.3</v>
      </c>
      <c r="D13" s="64">
        <f>SUM(D3:D12)</f>
        <v>84151.5</v>
      </c>
      <c r="E13" s="72">
        <f t="shared" si="0"/>
        <v>1.1285308707704316</v>
      </c>
      <c r="F13" s="74">
        <f>SUM(F3:F12)</f>
        <v>81470.5</v>
      </c>
    </row>
    <row r="14" spans="1:6" ht="12.75">
      <c r="A14" s="299" t="s">
        <v>152</v>
      </c>
      <c r="B14" s="214">
        <f>SUM(B16,B17,B18)</f>
        <v>5850</v>
      </c>
      <c r="C14" s="214">
        <f>SUM(C16,C17,C18)</f>
        <v>5850</v>
      </c>
      <c r="D14" s="214">
        <f>SUM(D16,D17,D18)</f>
        <v>7299.499999999999</v>
      </c>
      <c r="E14" s="282">
        <f>D14/C14</f>
        <v>1.2477777777777777</v>
      </c>
      <c r="F14" s="214">
        <f>SUM(F16,F17,F18)</f>
        <v>6901.7</v>
      </c>
    </row>
    <row r="15" spans="1:6" ht="12.75">
      <c r="A15" s="56" t="s">
        <v>90</v>
      </c>
      <c r="B15" s="65"/>
      <c r="C15" s="65"/>
      <c r="D15" s="65"/>
      <c r="E15" s="298"/>
      <c r="F15" s="234"/>
    </row>
    <row r="16" spans="1:6" ht="12.75">
      <c r="A16" s="56" t="s">
        <v>91</v>
      </c>
      <c r="B16" s="65">
        <v>4950</v>
      </c>
      <c r="C16" s="65">
        <v>4950</v>
      </c>
      <c r="D16" s="65">
        <v>5900.7</v>
      </c>
      <c r="E16" s="61">
        <f>D16/C16</f>
        <v>1.192060606060606</v>
      </c>
      <c r="F16" s="57">
        <v>5793.5</v>
      </c>
    </row>
    <row r="17" spans="1:6" ht="12.75">
      <c r="A17" s="56" t="s">
        <v>92</v>
      </c>
      <c r="B17" s="65">
        <v>900</v>
      </c>
      <c r="C17" s="65">
        <v>900</v>
      </c>
      <c r="D17" s="65">
        <v>1364.6</v>
      </c>
      <c r="E17" s="61">
        <f>D17/C17</f>
        <v>1.5162222222222221</v>
      </c>
      <c r="F17" s="57">
        <v>1098.5</v>
      </c>
    </row>
    <row r="18" spans="1:6" ht="12.75">
      <c r="A18" s="56" t="s">
        <v>373</v>
      </c>
      <c r="B18" s="65">
        <v>0</v>
      </c>
      <c r="C18" s="65">
        <v>0</v>
      </c>
      <c r="D18" s="65">
        <v>34.2</v>
      </c>
      <c r="E18" s="61">
        <v>0</v>
      </c>
      <c r="F18" s="57">
        <v>9.7</v>
      </c>
    </row>
    <row r="19" spans="1:6" ht="26.25" customHeight="1">
      <c r="A19" s="330" t="s">
        <v>358</v>
      </c>
      <c r="B19" s="65">
        <v>0</v>
      </c>
      <c r="C19" s="65">
        <v>37174.8</v>
      </c>
      <c r="D19" s="65">
        <v>37193.9</v>
      </c>
      <c r="E19" s="61">
        <f aca="true" t="shared" si="1" ref="E19:E24">D19/C19</f>
        <v>1.0005137889107674</v>
      </c>
      <c r="F19" s="57">
        <v>0</v>
      </c>
    </row>
    <row r="20" spans="1:6" ht="12.75">
      <c r="A20" s="56" t="s">
        <v>93</v>
      </c>
      <c r="B20" s="65">
        <v>3000</v>
      </c>
      <c r="C20" s="65">
        <v>3000</v>
      </c>
      <c r="D20" s="65">
        <v>5945.6</v>
      </c>
      <c r="E20" s="61">
        <f t="shared" si="1"/>
        <v>1.9818666666666669</v>
      </c>
      <c r="F20" s="57">
        <v>7365.5</v>
      </c>
    </row>
    <row r="21" spans="1:6" ht="12.75">
      <c r="A21" s="56" t="s">
        <v>94</v>
      </c>
      <c r="B21" s="65">
        <v>3500</v>
      </c>
      <c r="C21" s="65">
        <v>3500</v>
      </c>
      <c r="D21" s="65">
        <v>5545.8</v>
      </c>
      <c r="E21" s="61">
        <f t="shared" si="1"/>
        <v>1.5845142857142858</v>
      </c>
      <c r="F21" s="57">
        <v>2687.4</v>
      </c>
    </row>
    <row r="22" spans="1:6" ht="12.75">
      <c r="A22" s="56" t="s">
        <v>383</v>
      </c>
      <c r="B22" s="65">
        <v>0</v>
      </c>
      <c r="C22" s="65">
        <v>-5186</v>
      </c>
      <c r="D22" s="65">
        <v>-5186</v>
      </c>
      <c r="E22" s="61">
        <f t="shared" si="1"/>
        <v>1</v>
      </c>
      <c r="F22" s="57">
        <v>21181.7</v>
      </c>
    </row>
    <row r="23" spans="1:6" ht="12.75">
      <c r="A23" s="56" t="s">
        <v>374</v>
      </c>
      <c r="B23" s="57">
        <v>0</v>
      </c>
      <c r="C23" s="65">
        <v>282.3</v>
      </c>
      <c r="D23" s="65">
        <v>282.3</v>
      </c>
      <c r="E23" s="61">
        <f t="shared" si="1"/>
        <v>1</v>
      </c>
      <c r="F23" s="57">
        <v>285.3</v>
      </c>
    </row>
    <row r="24" spans="1:6" ht="12.75">
      <c r="A24" s="56" t="s">
        <v>399</v>
      </c>
      <c r="B24" s="65">
        <v>0</v>
      </c>
      <c r="C24" s="65">
        <v>233304</v>
      </c>
      <c r="D24" s="65">
        <v>233304</v>
      </c>
      <c r="E24" s="61">
        <f t="shared" si="1"/>
        <v>1</v>
      </c>
      <c r="F24" s="57">
        <v>0</v>
      </c>
    </row>
    <row r="25" spans="1:6" ht="12.75">
      <c r="A25" s="56" t="s">
        <v>403</v>
      </c>
      <c r="B25" s="65">
        <v>0</v>
      </c>
      <c r="C25" s="65">
        <v>0</v>
      </c>
      <c r="D25" s="65">
        <v>0</v>
      </c>
      <c r="E25" s="61">
        <v>0</v>
      </c>
      <c r="F25" s="57">
        <v>400</v>
      </c>
    </row>
    <row r="26" spans="1:6" ht="12.75">
      <c r="A26" s="56" t="s">
        <v>179</v>
      </c>
      <c r="B26" s="65">
        <v>0</v>
      </c>
      <c r="C26" s="65">
        <v>0</v>
      </c>
      <c r="D26" s="65">
        <v>60.5</v>
      </c>
      <c r="E26" s="61">
        <v>0</v>
      </c>
      <c r="F26" s="57">
        <v>0</v>
      </c>
    </row>
    <row r="27" spans="1:6" ht="13.5" customHeight="1">
      <c r="A27" s="56" t="s">
        <v>359</v>
      </c>
      <c r="B27" s="65">
        <v>0</v>
      </c>
      <c r="C27" s="65">
        <v>1.3</v>
      </c>
      <c r="D27" s="65">
        <v>848.9</v>
      </c>
      <c r="E27" s="61">
        <v>0</v>
      </c>
      <c r="F27" s="57">
        <v>6</v>
      </c>
    </row>
    <row r="28" spans="1:6" ht="12.75">
      <c r="A28" s="56" t="s">
        <v>95</v>
      </c>
      <c r="B28" s="65">
        <v>2500</v>
      </c>
      <c r="C28" s="65">
        <v>2500</v>
      </c>
      <c r="D28" s="65">
        <v>75.6</v>
      </c>
      <c r="E28" s="61">
        <f>D28/C28</f>
        <v>0.030239999999999996</v>
      </c>
      <c r="F28" s="57">
        <v>7033</v>
      </c>
    </row>
    <row r="29" spans="1:6" ht="12.75">
      <c r="A29" s="56" t="s">
        <v>180</v>
      </c>
      <c r="B29" s="65">
        <v>0</v>
      </c>
      <c r="C29" s="65">
        <v>0</v>
      </c>
      <c r="D29" s="65">
        <v>7.1</v>
      </c>
      <c r="E29" s="61">
        <v>0</v>
      </c>
      <c r="F29" s="57">
        <v>10.1</v>
      </c>
    </row>
    <row r="30" spans="1:6" ht="12.75">
      <c r="A30" s="29" t="s">
        <v>134</v>
      </c>
      <c r="B30" s="66">
        <v>500</v>
      </c>
      <c r="C30" s="66">
        <v>500</v>
      </c>
      <c r="D30" s="66">
        <v>458.1</v>
      </c>
      <c r="E30" s="255">
        <f aca="true" t="shared" si="2" ref="E30:E37">D30/C30</f>
        <v>0.9162</v>
      </c>
      <c r="F30" s="63">
        <v>326.3</v>
      </c>
    </row>
    <row r="31" spans="1:6" ht="21.75" customHeight="1">
      <c r="A31" s="59" t="s">
        <v>96</v>
      </c>
      <c r="B31" s="67">
        <f>SUM(B14,B19,B20,B21,B22,B23,B24,B25,B26,B27,B28,B29,B30)</f>
        <v>15350</v>
      </c>
      <c r="C31" s="67">
        <f>SUM(C14,C19,C20,C21,C22,C23,C24,C25,C26,C27,C28,C29,C30)</f>
        <v>280926.39999999997</v>
      </c>
      <c r="D31" s="67">
        <f>SUM(D14,D19,D20,D21,D22,D23,D24,D25,D26,D27,D28,D29,D30)</f>
        <v>285835.29999999993</v>
      </c>
      <c r="E31" s="283">
        <f t="shared" si="2"/>
        <v>1.017473971830344</v>
      </c>
      <c r="F31" s="67">
        <f>SUM(F14,F19,F20,F21,F22,F23,F24,F25,F26,F27,F28,F29,F30)</f>
        <v>46197.00000000001</v>
      </c>
    </row>
    <row r="32" spans="1:6" ht="12.75" customHeight="1">
      <c r="A32" s="293" t="s">
        <v>384</v>
      </c>
      <c r="B32" s="294">
        <v>0</v>
      </c>
      <c r="C32" s="294">
        <v>735.8</v>
      </c>
      <c r="D32" s="294">
        <v>735.8</v>
      </c>
      <c r="E32" s="282">
        <f t="shared" si="2"/>
        <v>1</v>
      </c>
      <c r="F32" s="214">
        <v>1350</v>
      </c>
    </row>
    <row r="33" spans="1:6" ht="21.75" customHeight="1">
      <c r="A33" s="59" t="s">
        <v>385</v>
      </c>
      <c r="B33" s="67">
        <f>SUM(B32)</f>
        <v>0</v>
      </c>
      <c r="C33" s="67">
        <f>SUM(C32)</f>
        <v>735.8</v>
      </c>
      <c r="D33" s="67">
        <f>SUM(D32)</f>
        <v>735.8</v>
      </c>
      <c r="E33" s="283">
        <f t="shared" si="2"/>
        <v>1</v>
      </c>
      <c r="F33" s="74">
        <f>SUM(F32)</f>
        <v>1350</v>
      </c>
    </row>
    <row r="34" spans="1:6" ht="25.5" customHeight="1">
      <c r="A34" s="68" t="s">
        <v>97</v>
      </c>
      <c r="B34" s="69">
        <f>SUM(B13,B31,B33)</f>
        <v>80474</v>
      </c>
      <c r="C34" s="69">
        <f>SUM(C13,C31,C33)</f>
        <v>356229.49999999994</v>
      </c>
      <c r="D34" s="69">
        <f>SUM(D13,D31,D33)</f>
        <v>370722.5999999999</v>
      </c>
      <c r="E34" s="70">
        <f t="shared" si="2"/>
        <v>1.0406847271211395</v>
      </c>
      <c r="F34" s="69">
        <f>SUM(F13,F31,F33)</f>
        <v>129017.5</v>
      </c>
    </row>
    <row r="35" spans="1:6" ht="12.75" customHeight="1">
      <c r="A35" s="56" t="s">
        <v>336</v>
      </c>
      <c r="B35" s="65">
        <v>0</v>
      </c>
      <c r="C35" s="65">
        <v>4131.6</v>
      </c>
      <c r="D35" s="65">
        <v>4131.6</v>
      </c>
      <c r="E35" s="298">
        <f t="shared" si="2"/>
        <v>1</v>
      </c>
      <c r="F35" s="234">
        <v>4256.3</v>
      </c>
    </row>
    <row r="36" spans="1:6" ht="12.75">
      <c r="A36" s="56" t="s">
        <v>136</v>
      </c>
      <c r="B36" s="65">
        <v>82628</v>
      </c>
      <c r="C36" s="65">
        <v>82628</v>
      </c>
      <c r="D36" s="65">
        <v>82628</v>
      </c>
      <c r="E36" s="61">
        <f t="shared" si="2"/>
        <v>1</v>
      </c>
      <c r="F36" s="57">
        <v>80490</v>
      </c>
    </row>
    <row r="37" spans="1:6" ht="12.75">
      <c r="A37" s="56" t="s">
        <v>400</v>
      </c>
      <c r="B37" s="65">
        <v>0</v>
      </c>
      <c r="C37" s="65">
        <v>180</v>
      </c>
      <c r="D37" s="65">
        <v>180</v>
      </c>
      <c r="E37" s="61">
        <f t="shared" si="2"/>
        <v>1</v>
      </c>
      <c r="F37" s="57">
        <v>957</v>
      </c>
    </row>
    <row r="38" spans="1:6" ht="12.75">
      <c r="A38" s="56" t="s">
        <v>360</v>
      </c>
      <c r="B38" s="65">
        <v>194621</v>
      </c>
      <c r="C38" s="65">
        <v>340572.9</v>
      </c>
      <c r="D38" s="65">
        <v>340573.4</v>
      </c>
      <c r="E38" s="61">
        <f aca="true" t="shared" si="3" ref="E38:E46">D38/C38</f>
        <v>1.0000014681144624</v>
      </c>
      <c r="F38" s="57">
        <v>355264.6</v>
      </c>
    </row>
    <row r="39" spans="1:6" ht="12.75">
      <c r="A39" s="56" t="s">
        <v>361</v>
      </c>
      <c r="B39" s="65">
        <v>0</v>
      </c>
      <c r="C39" s="65">
        <v>108463</v>
      </c>
      <c r="D39" s="65">
        <v>108463</v>
      </c>
      <c r="E39" s="61">
        <f t="shared" si="3"/>
        <v>1</v>
      </c>
      <c r="F39" s="57">
        <v>0</v>
      </c>
    </row>
    <row r="40" spans="1:6" ht="12.75">
      <c r="A40" s="56" t="s">
        <v>337</v>
      </c>
      <c r="B40" s="65">
        <v>0</v>
      </c>
      <c r="C40" s="65">
        <v>68.7</v>
      </c>
      <c r="D40" s="65">
        <v>68.6</v>
      </c>
      <c r="E40" s="61">
        <f t="shared" si="3"/>
        <v>0.9985443959243084</v>
      </c>
      <c r="F40" s="57">
        <v>68.3</v>
      </c>
    </row>
    <row r="41" spans="1:6" ht="12.75">
      <c r="A41" s="56" t="s">
        <v>401</v>
      </c>
      <c r="B41" s="65">
        <v>0</v>
      </c>
      <c r="C41" s="65">
        <v>-1388.7</v>
      </c>
      <c r="D41" s="65">
        <v>-1388.7</v>
      </c>
      <c r="E41" s="61">
        <f t="shared" si="3"/>
        <v>1</v>
      </c>
      <c r="F41" s="57">
        <v>-5921.7</v>
      </c>
    </row>
    <row r="42" spans="1:6" ht="12.75">
      <c r="A42" s="56" t="s">
        <v>112</v>
      </c>
      <c r="B42" s="65">
        <v>369754.4</v>
      </c>
      <c r="C42" s="65">
        <v>248938</v>
      </c>
      <c r="D42" s="65">
        <v>153331.7</v>
      </c>
      <c r="E42" s="61">
        <f t="shared" si="3"/>
        <v>0.6159433272541758</v>
      </c>
      <c r="F42" s="57">
        <v>514118.7</v>
      </c>
    </row>
    <row r="43" spans="1:6" ht="12.75">
      <c r="A43" s="56" t="s">
        <v>181</v>
      </c>
      <c r="B43" s="65">
        <v>0</v>
      </c>
      <c r="C43" s="65">
        <v>0</v>
      </c>
      <c r="D43" s="65">
        <v>854.3</v>
      </c>
      <c r="E43" s="61">
        <v>0</v>
      </c>
      <c r="F43" s="57">
        <v>0</v>
      </c>
    </row>
    <row r="44" spans="1:6" ht="12.75">
      <c r="A44" s="56" t="s">
        <v>639</v>
      </c>
      <c r="B44" s="57">
        <v>0</v>
      </c>
      <c r="C44" s="57">
        <v>11472</v>
      </c>
      <c r="D44" s="57">
        <v>11472</v>
      </c>
      <c r="E44" s="61">
        <f t="shared" si="3"/>
        <v>1</v>
      </c>
      <c r="F44" s="57">
        <v>19500</v>
      </c>
    </row>
    <row r="45" spans="1:6" ht="12.75">
      <c r="A45" s="29" t="s">
        <v>402</v>
      </c>
      <c r="B45" s="66">
        <v>0</v>
      </c>
      <c r="C45" s="66">
        <v>-7100</v>
      </c>
      <c r="D45" s="66">
        <v>-7100</v>
      </c>
      <c r="E45" s="255">
        <f t="shared" si="3"/>
        <v>1</v>
      </c>
      <c r="F45" s="63">
        <v>0</v>
      </c>
    </row>
    <row r="46" spans="1:6" ht="21.75" customHeight="1">
      <c r="A46" s="58" t="s">
        <v>109</v>
      </c>
      <c r="B46" s="71">
        <f>SUM(B35:B45)</f>
        <v>647003.4</v>
      </c>
      <c r="C46" s="71">
        <f>SUM(C35:C45)</f>
        <v>787965.5</v>
      </c>
      <c r="D46" s="71">
        <f>SUM(D35:D45)</f>
        <v>693213.9000000001</v>
      </c>
      <c r="E46" s="72">
        <f t="shared" si="3"/>
        <v>0.8797515881088704</v>
      </c>
      <c r="F46" s="74">
        <f>SUM(F35:F45)</f>
        <v>968733.2</v>
      </c>
    </row>
    <row r="47" spans="1:6" ht="25.5" customHeight="1">
      <c r="A47" s="68" t="s">
        <v>98</v>
      </c>
      <c r="B47" s="69">
        <f>B34+B46</f>
        <v>727477.4</v>
      </c>
      <c r="C47" s="69">
        <f>C34+C46</f>
        <v>1144195</v>
      </c>
      <c r="D47" s="69">
        <f>D34+D46</f>
        <v>1063936.5</v>
      </c>
      <c r="E47" s="73">
        <f>D47/C47</f>
        <v>0.9298559249079047</v>
      </c>
      <c r="F47" s="69">
        <f>F34+F46</f>
        <v>1097750.7</v>
      </c>
    </row>
    <row r="48" spans="1:6" ht="15.75" customHeight="1">
      <c r="A48" s="56" t="s">
        <v>151</v>
      </c>
      <c r="B48" s="65">
        <v>10380.9</v>
      </c>
      <c r="C48" s="65">
        <v>24462.4</v>
      </c>
      <c r="D48" s="65">
        <v>-22598.6</v>
      </c>
      <c r="E48" s="303"/>
      <c r="F48" s="234">
        <v>-127716.8</v>
      </c>
    </row>
    <row r="49" spans="1:6" ht="15.75" customHeight="1">
      <c r="A49" s="29" t="s">
        <v>173</v>
      </c>
      <c r="B49" s="66">
        <v>8000</v>
      </c>
      <c r="C49" s="66">
        <v>8000</v>
      </c>
      <c r="D49" s="66">
        <v>8000</v>
      </c>
      <c r="E49" s="304">
        <f>D49/C49</f>
        <v>1</v>
      </c>
      <c r="F49" s="63">
        <v>0</v>
      </c>
    </row>
    <row r="50" spans="1:6" ht="21.75" customHeight="1">
      <c r="A50" s="58" t="s">
        <v>174</v>
      </c>
      <c r="B50" s="74">
        <f>SUM(B48:B49)</f>
        <v>18380.9</v>
      </c>
      <c r="C50" s="74">
        <f>SUM(C48:C49)</f>
        <v>32462.4</v>
      </c>
      <c r="D50" s="74">
        <f>SUM(D48:D49)</f>
        <v>-14598.599999999999</v>
      </c>
      <c r="E50" s="315"/>
      <c r="F50" s="74">
        <f>SUM(F48:F49)</f>
        <v>-127716.8</v>
      </c>
    </row>
    <row r="51" spans="1:6" ht="34.5" customHeight="1">
      <c r="A51" s="68" t="s">
        <v>396</v>
      </c>
      <c r="B51" s="69">
        <f>SUM(B47,B50)</f>
        <v>745858.3</v>
      </c>
      <c r="C51" s="69">
        <f>SUM(C47,C50)</f>
        <v>1176657.4</v>
      </c>
      <c r="D51" s="69">
        <f>SUM(D47,D50)</f>
        <v>1049337.9</v>
      </c>
      <c r="E51" s="73">
        <f>D51/C51</f>
        <v>0.8917956067756001</v>
      </c>
      <c r="F51" s="69">
        <f>SUM(F47,F50)</f>
        <v>970033.8999999999</v>
      </c>
    </row>
    <row r="52" spans="1:5" ht="23.25" customHeight="1">
      <c r="A52" s="549"/>
      <c r="B52" s="550"/>
      <c r="C52" s="550"/>
      <c r="D52" s="550"/>
      <c r="E52" s="551"/>
    </row>
    <row r="129" spans="1:5" ht="12.75">
      <c r="A129" s="4"/>
      <c r="B129" s="3"/>
      <c r="C129" s="3"/>
      <c r="D129" s="3"/>
      <c r="E129" s="3"/>
    </row>
    <row r="130" spans="1:5" ht="12.75">
      <c r="A130" s="4"/>
      <c r="B130" s="3"/>
      <c r="C130" s="3"/>
      <c r="D130" s="3"/>
      <c r="E130" s="3"/>
    </row>
    <row r="131" spans="1:5" ht="12.75">
      <c r="A131" s="4"/>
      <c r="B131" s="3"/>
      <c r="C131" s="3"/>
      <c r="D131" s="3"/>
      <c r="E131" s="3"/>
    </row>
    <row r="132" spans="1:5" ht="12.75">
      <c r="A132" s="4"/>
      <c r="B132" s="3"/>
      <c r="C132" s="3"/>
      <c r="D132" s="3"/>
      <c r="E132" s="3"/>
    </row>
    <row r="133" spans="1:5" ht="12.75">
      <c r="A133" s="4"/>
      <c r="B133" s="3"/>
      <c r="C133" s="3"/>
      <c r="D133" s="3"/>
      <c r="E133" s="3"/>
    </row>
    <row r="134" spans="1:5" ht="12.75">
      <c r="A134" s="4"/>
      <c r="B134" s="3"/>
      <c r="C134" s="3"/>
      <c r="D134" s="3"/>
      <c r="E134" s="3"/>
    </row>
    <row r="135" spans="1:5" ht="12.75">
      <c r="A135" s="4"/>
      <c r="B135" s="3"/>
      <c r="C135" s="3"/>
      <c r="D135" s="3"/>
      <c r="E135" s="3"/>
    </row>
    <row r="136" spans="1:5" ht="12.75">
      <c r="A136" s="4"/>
      <c r="B136" s="3"/>
      <c r="C136" s="3"/>
      <c r="D136" s="3"/>
      <c r="E136" s="3"/>
    </row>
    <row r="137" spans="1:5" ht="12.75">
      <c r="A137" s="4"/>
      <c r="B137" s="3"/>
      <c r="C137" s="3"/>
      <c r="D137" s="3"/>
      <c r="E137" s="3"/>
    </row>
    <row r="138" spans="1:5" ht="12.75">
      <c r="A138" s="4"/>
      <c r="B138" s="3"/>
      <c r="C138" s="3"/>
      <c r="D138" s="3"/>
      <c r="E138" s="3"/>
    </row>
    <row r="139" spans="1:5" ht="12.75">
      <c r="A139" s="4"/>
      <c r="B139" s="3"/>
      <c r="C139" s="3"/>
      <c r="D139" s="3"/>
      <c r="E139" s="3"/>
    </row>
    <row r="140" spans="1:5" ht="12.75">
      <c r="A140" s="4"/>
      <c r="B140" s="3"/>
      <c r="C140" s="3"/>
      <c r="D140" s="3"/>
      <c r="E140" s="3"/>
    </row>
    <row r="141" spans="1:5" ht="12.75">
      <c r="A141" s="4"/>
      <c r="B141" s="3"/>
      <c r="C141" s="3"/>
      <c r="D141" s="3"/>
      <c r="E141" s="3"/>
    </row>
    <row r="142" spans="1:5" ht="12.75">
      <c r="A142" s="4"/>
      <c r="B142" s="3"/>
      <c r="C142" s="3"/>
      <c r="D142" s="3"/>
      <c r="E142" s="3"/>
    </row>
    <row r="143" spans="1:5" ht="12.75">
      <c r="A143" s="4"/>
      <c r="B143" s="3"/>
      <c r="C143" s="3"/>
      <c r="D143" s="3"/>
      <c r="E143" s="3"/>
    </row>
    <row r="144" spans="1:5" ht="12.75">
      <c r="A144" s="4"/>
      <c r="B144" s="3"/>
      <c r="C144" s="3"/>
      <c r="D144" s="3"/>
      <c r="E144" s="3"/>
    </row>
    <row r="145" spans="1:5" ht="12.75">
      <c r="A145" s="4"/>
      <c r="B145" s="3"/>
      <c r="C145" s="3"/>
      <c r="D145" s="3"/>
      <c r="E145" s="3"/>
    </row>
    <row r="146" spans="1:5" ht="12.75">
      <c r="A146" s="4"/>
      <c r="B146" s="3"/>
      <c r="C146" s="3"/>
      <c r="D146" s="3"/>
      <c r="E146" s="3"/>
    </row>
    <row r="147" spans="1:5" ht="12.75">
      <c r="A147" s="4"/>
      <c r="B147" s="3"/>
      <c r="C147" s="3"/>
      <c r="D147" s="3"/>
      <c r="E147" s="3"/>
    </row>
    <row r="148" spans="1:5" ht="12.75">
      <c r="A148" s="4"/>
      <c r="B148" s="3"/>
      <c r="C148" s="3"/>
      <c r="D148" s="3"/>
      <c r="E148" s="3"/>
    </row>
    <row r="149" spans="1:5" ht="12.75">
      <c r="A149" s="4"/>
      <c r="B149" s="3"/>
      <c r="C149" s="3"/>
      <c r="D149" s="3"/>
      <c r="E149" s="3"/>
    </row>
    <row r="150" spans="1:5" ht="12.75">
      <c r="A150" s="4"/>
      <c r="B150" s="3"/>
      <c r="C150" s="3"/>
      <c r="D150" s="3"/>
      <c r="E150" s="3"/>
    </row>
    <row r="151" spans="1:5" ht="12.75">
      <c r="A151" s="4"/>
      <c r="B151" s="3"/>
      <c r="C151" s="3"/>
      <c r="D151" s="3"/>
      <c r="E151" s="3"/>
    </row>
    <row r="152" spans="1:5" ht="12.75">
      <c r="A152" s="4"/>
      <c r="B152" s="3"/>
      <c r="C152" s="3"/>
      <c r="D152" s="3"/>
      <c r="E152" s="3"/>
    </row>
    <row r="153" spans="1:5" ht="12.75">
      <c r="A153" s="4"/>
      <c r="B153" s="3"/>
      <c r="C153" s="3"/>
      <c r="D153" s="3"/>
      <c r="E153" s="3"/>
    </row>
    <row r="154" spans="1:5" ht="12.75">
      <c r="A154" s="4"/>
      <c r="B154" s="3"/>
      <c r="C154" s="3"/>
      <c r="D154" s="3"/>
      <c r="E154" s="3"/>
    </row>
    <row r="155" spans="1:5" ht="12.75">
      <c r="A155" s="4"/>
      <c r="B155" s="3"/>
      <c r="C155" s="3"/>
      <c r="D155" s="3"/>
      <c r="E155" s="3"/>
    </row>
    <row r="156" spans="1:5" ht="12.75">
      <c r="A156" s="4"/>
      <c r="B156" s="3"/>
      <c r="C156" s="3"/>
      <c r="D156" s="3"/>
      <c r="E156" s="3"/>
    </row>
    <row r="157" spans="1:5" ht="12.75">
      <c r="A157" s="4"/>
      <c r="B157" s="3"/>
      <c r="C157" s="3"/>
      <c r="D157" s="3"/>
      <c r="E157" s="3"/>
    </row>
    <row r="158" spans="1:5" ht="12.75">
      <c r="A158" s="4"/>
      <c r="B158" s="3"/>
      <c r="C158" s="3"/>
      <c r="D158" s="3"/>
      <c r="E158" s="3"/>
    </row>
    <row r="159" spans="1:5" ht="12.75">
      <c r="A159" s="4"/>
      <c r="B159" s="3"/>
      <c r="C159" s="3"/>
      <c r="D159" s="3"/>
      <c r="E159" s="3"/>
    </row>
    <row r="160" spans="1:5" ht="12.75">
      <c r="A160" s="4"/>
      <c r="B160" s="3"/>
      <c r="C160" s="3"/>
      <c r="D160" s="3"/>
      <c r="E160" s="3"/>
    </row>
    <row r="161" spans="1:5" ht="12.75">
      <c r="A161" s="4"/>
      <c r="B161" s="3"/>
      <c r="C161" s="3"/>
      <c r="D161" s="3"/>
      <c r="E161" s="3"/>
    </row>
    <row r="162" spans="1:5" ht="12.75">
      <c r="A162" s="4"/>
      <c r="B162" s="3"/>
      <c r="C162" s="3"/>
      <c r="D162" s="3"/>
      <c r="E162" s="3"/>
    </row>
    <row r="163" spans="1:5" ht="12.75">
      <c r="A163" s="4"/>
      <c r="B163" s="3"/>
      <c r="C163" s="3"/>
      <c r="D163" s="3"/>
      <c r="E163" s="3"/>
    </row>
    <row r="164" spans="1:5" ht="12.75">
      <c r="A164" s="4"/>
      <c r="B164" s="3"/>
      <c r="C164" s="3"/>
      <c r="D164" s="3"/>
      <c r="E164" s="3"/>
    </row>
    <row r="165" spans="1:5" ht="12.75">
      <c r="A165" s="4"/>
      <c r="B165" s="3"/>
      <c r="C165" s="3"/>
      <c r="D165" s="3"/>
      <c r="E165" s="3"/>
    </row>
    <row r="166" spans="1:5" ht="12.75">
      <c r="A166" s="4"/>
      <c r="B166" s="3"/>
      <c r="C166" s="3"/>
      <c r="D166" s="3"/>
      <c r="E166" s="3"/>
    </row>
    <row r="167" spans="1:5" ht="12.75">
      <c r="A167" s="4"/>
      <c r="B167" s="3"/>
      <c r="C167" s="3"/>
      <c r="D167" s="3"/>
      <c r="E167" s="3"/>
    </row>
    <row r="168" spans="1:5" ht="12.75">
      <c r="A168" s="4"/>
      <c r="B168" s="3"/>
      <c r="C168" s="3"/>
      <c r="D168" s="3"/>
      <c r="E168" s="3"/>
    </row>
    <row r="169" spans="1:5" ht="12.75">
      <c r="A169" s="4"/>
      <c r="B169" s="3"/>
      <c r="C169" s="3"/>
      <c r="D169" s="3"/>
      <c r="E169" s="3"/>
    </row>
    <row r="170" spans="1:5" ht="12.75">
      <c r="A170" s="4"/>
      <c r="B170" s="3"/>
      <c r="C170" s="3"/>
      <c r="D170" s="3"/>
      <c r="E170" s="3"/>
    </row>
    <row r="171" spans="1:5" ht="12.75">
      <c r="A171" s="4"/>
      <c r="B171" s="3"/>
      <c r="C171" s="3"/>
      <c r="D171" s="3"/>
      <c r="E171" s="3"/>
    </row>
    <row r="172" spans="1:5" ht="12.75">
      <c r="A172" s="4"/>
      <c r="B172" s="3"/>
      <c r="C172" s="3"/>
      <c r="D172" s="3"/>
      <c r="E172" s="3"/>
    </row>
    <row r="173" spans="1:5" ht="12.75">
      <c r="A173" s="4"/>
      <c r="B173" s="3"/>
      <c r="C173" s="3"/>
      <c r="D173" s="3"/>
      <c r="E173" s="3"/>
    </row>
    <row r="174" spans="1:5" ht="12.75">
      <c r="A174" s="4"/>
      <c r="B174" s="3"/>
      <c r="C174" s="3"/>
      <c r="D174" s="3"/>
      <c r="E174" s="3"/>
    </row>
    <row r="175" spans="1:5" ht="12.75">
      <c r="A175" s="4"/>
      <c r="B175" s="4"/>
      <c r="C175" s="4"/>
      <c r="D175" s="4"/>
      <c r="E175" s="4"/>
    </row>
    <row r="176" spans="1:5" ht="12.75">
      <c r="A176" s="4"/>
      <c r="B176" s="4"/>
      <c r="C176" s="4"/>
      <c r="D176" s="4"/>
      <c r="E176" s="4"/>
    </row>
    <row r="177" spans="1:5" ht="12.75">
      <c r="A177" s="4"/>
      <c r="B177" s="4"/>
      <c r="C177" s="4"/>
      <c r="D177" s="4"/>
      <c r="E177" s="4"/>
    </row>
    <row r="178" spans="1:5" ht="12.75">
      <c r="A178" s="4"/>
      <c r="B178" s="4"/>
      <c r="C178" s="4"/>
      <c r="D178" s="4"/>
      <c r="E178" s="4"/>
    </row>
    <row r="179" spans="1:5" ht="12.75">
      <c r="A179" s="4"/>
      <c r="B179" s="4"/>
      <c r="C179" s="4"/>
      <c r="D179" s="4"/>
      <c r="E179" s="4"/>
    </row>
    <row r="180" spans="1:5" ht="12.75">
      <c r="A180" s="4"/>
      <c r="B180" s="4"/>
      <c r="C180" s="4"/>
      <c r="D180" s="4"/>
      <c r="E180" s="4"/>
    </row>
    <row r="181" spans="1:5" ht="12.75">
      <c r="A181" s="4"/>
      <c r="B181" s="4"/>
      <c r="C181" s="4"/>
      <c r="D181" s="4"/>
      <c r="E181" s="4"/>
    </row>
    <row r="182" spans="1:5" ht="12.75">
      <c r="A182" s="4"/>
      <c r="B182" s="4"/>
      <c r="C182" s="4"/>
      <c r="D182" s="4"/>
      <c r="E182" s="4"/>
    </row>
    <row r="183" spans="1:5" ht="12.75">
      <c r="A183" s="4"/>
      <c r="B183" s="4"/>
      <c r="C183" s="4"/>
      <c r="D183" s="4"/>
      <c r="E183" s="4"/>
    </row>
    <row r="184" spans="1:5" ht="12.75">
      <c r="A184" s="4"/>
      <c r="B184" s="4"/>
      <c r="C184" s="4"/>
      <c r="D184" s="4"/>
      <c r="E184" s="4"/>
    </row>
    <row r="185" spans="1:5" ht="12.75">
      <c r="A185" s="4"/>
      <c r="B185" s="4"/>
      <c r="C185" s="4"/>
      <c r="D185" s="4"/>
      <c r="E185" s="4"/>
    </row>
    <row r="186" spans="1:5" ht="12.75">
      <c r="A186" s="4"/>
      <c r="B186" s="4"/>
      <c r="C186" s="4"/>
      <c r="D186" s="4"/>
      <c r="E186" s="4"/>
    </row>
    <row r="187" spans="1:5" ht="12.75">
      <c r="A187" s="4"/>
      <c r="B187" s="4"/>
      <c r="C187" s="4"/>
      <c r="D187" s="4"/>
      <c r="E187" s="4"/>
    </row>
    <row r="188" spans="1:5" ht="12.75">
      <c r="A188" s="4"/>
      <c r="B188" s="4"/>
      <c r="C188" s="4"/>
      <c r="D188" s="4"/>
      <c r="E188" s="4"/>
    </row>
    <row r="189" spans="1:5" ht="12.75">
      <c r="A189" s="4"/>
      <c r="B189" s="4"/>
      <c r="C189" s="4"/>
      <c r="D189" s="4"/>
      <c r="E189" s="4"/>
    </row>
    <row r="190" spans="1:5" ht="12.75">
      <c r="A190" s="4"/>
      <c r="B190" s="4"/>
      <c r="C190" s="4"/>
      <c r="D190" s="4"/>
      <c r="E190" s="4"/>
    </row>
    <row r="191" spans="1:5" ht="12.75">
      <c r="A191" s="4"/>
      <c r="B191" s="4"/>
      <c r="C191" s="4"/>
      <c r="D191" s="4"/>
      <c r="E191" s="4"/>
    </row>
    <row r="192" spans="1:5" ht="12.75">
      <c r="A192" s="4"/>
      <c r="B192" s="4"/>
      <c r="C192" s="4"/>
      <c r="D192" s="4"/>
      <c r="E192" s="4"/>
    </row>
    <row r="193" spans="1:5" ht="12.75">
      <c r="A193" s="4"/>
      <c r="B193" s="4"/>
      <c r="C193" s="4"/>
      <c r="D193" s="4"/>
      <c r="E193" s="4"/>
    </row>
    <row r="194" spans="1:5" ht="12.75">
      <c r="A194" s="4"/>
      <c r="B194" s="4"/>
      <c r="C194" s="4"/>
      <c r="D194" s="4"/>
      <c r="E194" s="4"/>
    </row>
    <row r="195" spans="1:5" ht="12.75">
      <c r="A195" s="4"/>
      <c r="B195" s="4"/>
      <c r="C195" s="4"/>
      <c r="D195" s="4"/>
      <c r="E195" s="4"/>
    </row>
    <row r="196" spans="1:5" ht="12.75">
      <c r="A196" s="4"/>
      <c r="B196" s="4"/>
      <c r="C196" s="4"/>
      <c r="D196" s="4"/>
      <c r="E196" s="4"/>
    </row>
    <row r="197" spans="1:5" ht="12.75">
      <c r="A197" s="4"/>
      <c r="B197" s="4"/>
      <c r="C197" s="4"/>
      <c r="D197" s="4"/>
      <c r="E197" s="4"/>
    </row>
    <row r="198" spans="1:5" ht="12.75">
      <c r="A198" s="4"/>
      <c r="B198" s="4"/>
      <c r="C198" s="4"/>
      <c r="D198" s="4"/>
      <c r="E198" s="4"/>
    </row>
    <row r="199" spans="1:5" ht="12.75">
      <c r="A199" s="4"/>
      <c r="B199" s="4"/>
      <c r="C199" s="4"/>
      <c r="D199" s="4"/>
      <c r="E199" s="4"/>
    </row>
    <row r="200" spans="1:5" ht="12.75">
      <c r="A200" s="4"/>
      <c r="B200" s="4"/>
      <c r="C200" s="4"/>
      <c r="D200" s="4"/>
      <c r="E200" s="4"/>
    </row>
    <row r="201" spans="1:5" ht="12.75">
      <c r="A201" s="4"/>
      <c r="B201" s="4"/>
      <c r="C201" s="4"/>
      <c r="D201" s="4"/>
      <c r="E201" s="4"/>
    </row>
    <row r="202" spans="1:5" ht="12.75">
      <c r="A202" s="4"/>
      <c r="B202" s="4"/>
      <c r="C202" s="4"/>
      <c r="D202" s="4"/>
      <c r="E202" s="4"/>
    </row>
    <row r="203" spans="1:5" ht="12.75">
      <c r="A203" s="4"/>
      <c r="B203" s="4"/>
      <c r="C203" s="4"/>
      <c r="D203" s="4"/>
      <c r="E203" s="4"/>
    </row>
    <row r="204" spans="1:5" ht="12.75">
      <c r="A204" s="4"/>
      <c r="B204" s="4"/>
      <c r="C204" s="4"/>
      <c r="D204" s="4"/>
      <c r="E204" s="4"/>
    </row>
    <row r="205" spans="1:5" ht="12.75">
      <c r="A205" s="4"/>
      <c r="B205" s="4"/>
      <c r="C205" s="4"/>
      <c r="D205" s="4"/>
      <c r="E205" s="4"/>
    </row>
    <row r="206" spans="1:5" ht="12.75">
      <c r="A206" s="4"/>
      <c r="B206" s="4"/>
      <c r="C206" s="4"/>
      <c r="D206" s="4"/>
      <c r="E206" s="4"/>
    </row>
    <row r="207" spans="1:5" ht="12.75">
      <c r="A207" s="4"/>
      <c r="B207" s="4"/>
      <c r="C207" s="4"/>
      <c r="D207" s="4"/>
      <c r="E207" s="4"/>
    </row>
    <row r="208" spans="1:5" ht="12.75">
      <c r="A208" s="4"/>
      <c r="B208" s="4"/>
      <c r="C208" s="4"/>
      <c r="D208" s="4"/>
      <c r="E208" s="4"/>
    </row>
    <row r="209" spans="1:5" ht="12.75">
      <c r="A209" s="4"/>
      <c r="B209" s="4"/>
      <c r="C209" s="4"/>
      <c r="D209" s="4"/>
      <c r="E209" s="4"/>
    </row>
    <row r="210" spans="1:5" ht="12.75">
      <c r="A210" s="4"/>
      <c r="B210" s="4"/>
      <c r="C210" s="4"/>
      <c r="D210" s="4"/>
      <c r="E210" s="4"/>
    </row>
    <row r="211" spans="1:5" ht="12.75">
      <c r="A211" s="4"/>
      <c r="B211" s="4"/>
      <c r="C211" s="4"/>
      <c r="D211" s="4"/>
      <c r="E211" s="4"/>
    </row>
    <row r="212" spans="1:5" ht="12.75">
      <c r="A212" s="4"/>
      <c r="B212" s="4"/>
      <c r="C212" s="4"/>
      <c r="D212" s="4"/>
      <c r="E212" s="4"/>
    </row>
    <row r="213" spans="1:5" ht="12.75">
      <c r="A213" s="4"/>
      <c r="B213" s="4"/>
      <c r="C213" s="4"/>
      <c r="D213" s="4"/>
      <c r="E213" s="4"/>
    </row>
    <row r="214" spans="1:5" ht="12.75">
      <c r="A214" s="4"/>
      <c r="B214" s="4"/>
      <c r="C214" s="4"/>
      <c r="D214" s="4"/>
      <c r="E214" s="4"/>
    </row>
    <row r="215" spans="1:5" ht="12.75">
      <c r="A215" s="4"/>
      <c r="B215" s="4"/>
      <c r="C215" s="4"/>
      <c r="D215" s="4"/>
      <c r="E215" s="4"/>
    </row>
    <row r="216" spans="1:5" ht="12.75">
      <c r="A216" s="4"/>
      <c r="B216" s="4"/>
      <c r="C216" s="4"/>
      <c r="D216" s="4"/>
      <c r="E216" s="4"/>
    </row>
    <row r="217" spans="1:5" ht="12.75">
      <c r="A217" s="4"/>
      <c r="B217" s="4"/>
      <c r="C217" s="4"/>
      <c r="D217" s="4"/>
      <c r="E217" s="4"/>
    </row>
    <row r="218" spans="1:5" ht="12.75">
      <c r="A218" s="4"/>
      <c r="B218" s="4"/>
      <c r="C218" s="4"/>
      <c r="D218" s="4"/>
      <c r="E218" s="4"/>
    </row>
    <row r="219" spans="1:5" ht="12.75">
      <c r="A219" s="4"/>
      <c r="B219" s="4"/>
      <c r="C219" s="4"/>
      <c r="D219" s="4"/>
      <c r="E219" s="4"/>
    </row>
    <row r="220" spans="1:5" ht="12.75">
      <c r="A220" s="4"/>
      <c r="B220" s="4"/>
      <c r="C220" s="4"/>
      <c r="D220" s="4"/>
      <c r="E220" s="4"/>
    </row>
    <row r="221" spans="1:5" ht="12.75">
      <c r="A221" s="4"/>
      <c r="B221" s="4"/>
      <c r="C221" s="4"/>
      <c r="D221" s="4"/>
      <c r="E221" s="4"/>
    </row>
    <row r="222" spans="1:5" ht="12.75">
      <c r="A222" s="4"/>
      <c r="B222" s="4"/>
      <c r="C222" s="4"/>
      <c r="D222" s="4"/>
      <c r="E222" s="4"/>
    </row>
    <row r="223" spans="1:5" ht="12.75">
      <c r="A223" s="4"/>
      <c r="B223" s="4"/>
      <c r="C223" s="4"/>
      <c r="D223" s="4"/>
      <c r="E223" s="4"/>
    </row>
    <row r="224" spans="1:5" ht="12.75">
      <c r="A224" s="4"/>
      <c r="B224" s="4"/>
      <c r="C224" s="4"/>
      <c r="D224" s="4"/>
      <c r="E224" s="4"/>
    </row>
    <row r="225" spans="1:5" ht="12.75">
      <c r="A225" s="4"/>
      <c r="B225" s="4"/>
      <c r="C225" s="4"/>
      <c r="D225" s="4"/>
      <c r="E225" s="4"/>
    </row>
    <row r="226" spans="1:5" ht="12.75">
      <c r="A226" s="4"/>
      <c r="B226" s="4"/>
      <c r="C226" s="4"/>
      <c r="D226" s="4"/>
      <c r="E226" s="4"/>
    </row>
    <row r="227" spans="1:5" ht="12.75">
      <c r="A227" s="4"/>
      <c r="B227" s="4"/>
      <c r="C227" s="4"/>
      <c r="D227" s="4"/>
      <c r="E227" s="4"/>
    </row>
    <row r="228" spans="1:5" ht="12.75">
      <c r="A228" s="4"/>
      <c r="B228" s="4"/>
      <c r="C228" s="4"/>
      <c r="D228" s="4"/>
      <c r="E228" s="4"/>
    </row>
    <row r="229" spans="1:5" ht="12.75">
      <c r="A229" s="4"/>
      <c r="B229" s="4"/>
      <c r="C229" s="4"/>
      <c r="D229" s="4"/>
      <c r="E229" s="4"/>
    </row>
    <row r="230" spans="1:5" ht="12.75">
      <c r="A230" s="4"/>
      <c r="B230" s="4"/>
      <c r="C230" s="4"/>
      <c r="D230" s="4"/>
      <c r="E230" s="4"/>
    </row>
    <row r="231" spans="1:5" ht="12.75">
      <c r="A231" s="4"/>
      <c r="B231" s="4"/>
      <c r="C231" s="4"/>
      <c r="D231" s="4"/>
      <c r="E231" s="4"/>
    </row>
    <row r="232" spans="1:5" ht="12.75">
      <c r="A232" s="4"/>
      <c r="B232" s="4"/>
      <c r="C232" s="4"/>
      <c r="D232" s="4"/>
      <c r="E232" s="4"/>
    </row>
    <row r="233" spans="1:5" ht="12.75">
      <c r="A233" s="4"/>
      <c r="B233" s="4"/>
      <c r="C233" s="4"/>
      <c r="D233" s="4"/>
      <c r="E233" s="4"/>
    </row>
    <row r="234" spans="1:5" ht="12.75">
      <c r="A234" s="4"/>
      <c r="B234" s="4"/>
      <c r="C234" s="4"/>
      <c r="D234" s="4"/>
      <c r="E234" s="4"/>
    </row>
    <row r="235" spans="1:5" ht="12.75">
      <c r="A235" s="4"/>
      <c r="B235" s="4"/>
      <c r="C235" s="4"/>
      <c r="D235" s="4"/>
      <c r="E235" s="4"/>
    </row>
    <row r="236" spans="1:5" ht="12.75">
      <c r="A236" s="4"/>
      <c r="B236" s="4"/>
      <c r="C236" s="4"/>
      <c r="D236" s="4"/>
      <c r="E236" s="4"/>
    </row>
    <row r="237" spans="1:5" ht="12.75">
      <c r="A237" s="4"/>
      <c r="B237" s="4"/>
      <c r="C237" s="4"/>
      <c r="D237" s="4"/>
      <c r="E237" s="4"/>
    </row>
    <row r="238" spans="1:5" ht="12.75">
      <c r="A238" s="4"/>
      <c r="B238" s="4"/>
      <c r="C238" s="4"/>
      <c r="D238" s="4"/>
      <c r="E238" s="4"/>
    </row>
    <row r="239" spans="1:5" ht="12.75">
      <c r="A239" s="4"/>
      <c r="B239" s="4"/>
      <c r="C239" s="4"/>
      <c r="D239" s="4"/>
      <c r="E239" s="4"/>
    </row>
    <row r="240" spans="1:5" ht="12.75">
      <c r="A240" s="4"/>
      <c r="B240" s="4"/>
      <c r="C240" s="4"/>
      <c r="D240" s="4"/>
      <c r="E240" s="4"/>
    </row>
    <row r="241" spans="1:5" ht="12.75">
      <c r="A241" s="4"/>
      <c r="B241" s="4"/>
      <c r="C241" s="4"/>
      <c r="D241" s="4"/>
      <c r="E241" s="4"/>
    </row>
    <row r="242" spans="1:5" ht="12.75">
      <c r="A242" s="4"/>
      <c r="B242" s="4"/>
      <c r="C242" s="4"/>
      <c r="D242" s="4"/>
      <c r="E242" s="4"/>
    </row>
    <row r="243" spans="1:5" ht="12.75">
      <c r="A243" s="4"/>
      <c r="B243" s="4"/>
      <c r="C243" s="4"/>
      <c r="D243" s="4"/>
      <c r="E243" s="4"/>
    </row>
    <row r="244" spans="1:5" ht="12.75">
      <c r="A244" s="4"/>
      <c r="B244" s="4"/>
      <c r="C244" s="4"/>
      <c r="D244" s="4"/>
      <c r="E244" s="4"/>
    </row>
    <row r="245" spans="1:5" ht="12.75">
      <c r="A245" s="4"/>
      <c r="B245" s="4"/>
      <c r="C245" s="4"/>
      <c r="D245" s="4"/>
      <c r="E245" s="4"/>
    </row>
    <row r="246" spans="1:5" ht="12.75">
      <c r="A246" s="4"/>
      <c r="B246" s="4"/>
      <c r="C246" s="4"/>
      <c r="D246" s="4"/>
      <c r="E246" s="4"/>
    </row>
    <row r="247" spans="1:5" ht="12.75">
      <c r="A247" s="4"/>
      <c r="B247" s="4"/>
      <c r="C247" s="4"/>
      <c r="D247" s="4"/>
      <c r="E247" s="4"/>
    </row>
    <row r="248" spans="1:5" ht="12.75">
      <c r="A248" s="4"/>
      <c r="B248" s="4"/>
      <c r="C248" s="4"/>
      <c r="D248" s="4"/>
      <c r="E248" s="4"/>
    </row>
    <row r="249" spans="1:5" ht="12.75">
      <c r="A249" s="4"/>
      <c r="B249" s="4"/>
      <c r="C249" s="4"/>
      <c r="D249" s="4"/>
      <c r="E249" s="4"/>
    </row>
    <row r="250" spans="1:5" ht="12.75">
      <c r="A250" s="4"/>
      <c r="B250" s="4"/>
      <c r="C250" s="4"/>
      <c r="D250" s="4"/>
      <c r="E250" s="4"/>
    </row>
    <row r="251" spans="1:5" ht="12.75">
      <c r="A251" s="4"/>
      <c r="B251" s="4"/>
      <c r="C251" s="4"/>
      <c r="D251" s="4"/>
      <c r="E251" s="4"/>
    </row>
    <row r="252" spans="1:5" ht="12.75">
      <c r="A252" s="4"/>
      <c r="B252" s="4"/>
      <c r="C252" s="4"/>
      <c r="D252" s="4"/>
      <c r="E252" s="4"/>
    </row>
    <row r="253" spans="1:5" ht="12.75">
      <c r="A253" s="4"/>
      <c r="B253" s="4"/>
      <c r="C253" s="4"/>
      <c r="D253" s="4"/>
      <c r="E253" s="4"/>
    </row>
    <row r="254" spans="1:5" ht="12.75">
      <c r="A254" s="4"/>
      <c r="B254" s="4"/>
      <c r="C254" s="4"/>
      <c r="D254" s="4"/>
      <c r="E254" s="4"/>
    </row>
    <row r="255" spans="1:5" ht="12.75">
      <c r="A255" s="4"/>
      <c r="B255" s="4"/>
      <c r="C255" s="4"/>
      <c r="D255" s="4"/>
      <c r="E255" s="4"/>
    </row>
    <row r="256" spans="1:5" ht="12.75">
      <c r="A256" s="4"/>
      <c r="B256" s="4"/>
      <c r="C256" s="4"/>
      <c r="D256" s="4"/>
      <c r="E256" s="4"/>
    </row>
    <row r="257" spans="1:5" ht="12.75">
      <c r="A257" s="4"/>
      <c r="B257" s="4"/>
      <c r="C257" s="4"/>
      <c r="D257" s="4"/>
      <c r="E257" s="4"/>
    </row>
    <row r="258" spans="1:5" ht="12.75">
      <c r="A258" s="4"/>
      <c r="B258" s="4"/>
      <c r="C258" s="4"/>
      <c r="D258" s="4"/>
      <c r="E258" s="4"/>
    </row>
    <row r="259" spans="1:5" ht="12.75">
      <c r="A259" s="4"/>
      <c r="B259" s="4"/>
      <c r="C259" s="4"/>
      <c r="D259" s="4"/>
      <c r="E259" s="4"/>
    </row>
    <row r="260" spans="1:5" ht="12.75">
      <c r="A260" s="4"/>
      <c r="B260" s="4"/>
      <c r="C260" s="4"/>
      <c r="D260" s="4"/>
      <c r="E260" s="4"/>
    </row>
    <row r="261" spans="1:5" ht="12.75">
      <c r="A261" s="4"/>
      <c r="B261" s="4"/>
      <c r="C261" s="4"/>
      <c r="D261" s="4"/>
      <c r="E261" s="4"/>
    </row>
    <row r="262" spans="1:5" ht="12.75">
      <c r="A262" s="4"/>
      <c r="B262" s="4"/>
      <c r="C262" s="4"/>
      <c r="D262" s="4"/>
      <c r="E262" s="4"/>
    </row>
    <row r="263" spans="1:5" ht="12.75">
      <c r="A263" s="4"/>
      <c r="B263" s="4"/>
      <c r="C263" s="4"/>
      <c r="D263" s="4"/>
      <c r="E263" s="4"/>
    </row>
    <row r="264" spans="1:5" ht="12.75">
      <c r="A264" s="4"/>
      <c r="B264" s="4"/>
      <c r="C264" s="4"/>
      <c r="D264" s="4"/>
      <c r="E264" s="4"/>
    </row>
    <row r="265" spans="1:5" ht="12.75">
      <c r="A265" s="4"/>
      <c r="B265" s="4"/>
      <c r="C265" s="4"/>
      <c r="D265" s="4"/>
      <c r="E265" s="4"/>
    </row>
    <row r="266" spans="1:5" ht="12.75">
      <c r="A266" s="4"/>
      <c r="B266" s="4"/>
      <c r="C266" s="4"/>
      <c r="D266" s="4"/>
      <c r="E266" s="4"/>
    </row>
    <row r="267" spans="1:5" ht="12.75">
      <c r="A267" s="4"/>
      <c r="B267" s="4"/>
      <c r="C267" s="4"/>
      <c r="D267" s="4"/>
      <c r="E267" s="4"/>
    </row>
    <row r="268" spans="1:5" ht="12.75">
      <c r="A268" s="4"/>
      <c r="B268" s="4"/>
      <c r="C268" s="4"/>
      <c r="D268" s="4"/>
      <c r="E268" s="4"/>
    </row>
    <row r="269" spans="1:5" ht="12.75">
      <c r="A269" s="4"/>
      <c r="B269" s="4"/>
      <c r="C269" s="4"/>
      <c r="D269" s="4"/>
      <c r="E269" s="4"/>
    </row>
    <row r="270" spans="1:5" ht="12.75">
      <c r="A270" s="4"/>
      <c r="B270" s="4"/>
      <c r="C270" s="4"/>
      <c r="D270" s="4"/>
      <c r="E270" s="4"/>
    </row>
    <row r="271" spans="1:5" ht="12.75">
      <c r="A271" s="4"/>
      <c r="B271" s="4"/>
      <c r="C271" s="4"/>
      <c r="D271" s="4"/>
      <c r="E271" s="4"/>
    </row>
    <row r="272" spans="1:5" ht="12.75">
      <c r="A272" s="4"/>
      <c r="B272" s="4"/>
      <c r="C272" s="4"/>
      <c r="D272" s="4"/>
      <c r="E272" s="4"/>
    </row>
    <row r="273" spans="1:5" ht="12.75">
      <c r="A273" s="4"/>
      <c r="B273" s="4"/>
      <c r="C273" s="4"/>
      <c r="D273" s="4"/>
      <c r="E273" s="4"/>
    </row>
    <row r="274" spans="1:5" ht="12.75">
      <c r="A274" s="4"/>
      <c r="B274" s="4"/>
      <c r="C274" s="4"/>
      <c r="D274" s="4"/>
      <c r="E274" s="4"/>
    </row>
    <row r="275" spans="1:5" ht="12.75">
      <c r="A275" s="4"/>
      <c r="B275" s="4"/>
      <c r="C275" s="4"/>
      <c r="D275" s="4"/>
      <c r="E275" s="4"/>
    </row>
    <row r="276" spans="1:5" ht="12.75">
      <c r="A276" s="4"/>
      <c r="B276" s="4"/>
      <c r="C276" s="4"/>
      <c r="D276" s="4"/>
      <c r="E276" s="4"/>
    </row>
    <row r="277" spans="1:5" ht="12.75">
      <c r="A277" s="4"/>
      <c r="B277" s="4"/>
      <c r="C277" s="4"/>
      <c r="D277" s="4"/>
      <c r="E277" s="4"/>
    </row>
    <row r="278" spans="1:5" ht="12.75">
      <c r="A278" s="4"/>
      <c r="B278" s="4"/>
      <c r="C278" s="4"/>
      <c r="D278" s="4"/>
      <c r="E278" s="4"/>
    </row>
    <row r="279" spans="1:5" ht="12.75">
      <c r="A279" s="4"/>
      <c r="B279" s="4"/>
      <c r="C279" s="4"/>
      <c r="D279" s="4"/>
      <c r="E279" s="4"/>
    </row>
    <row r="280" spans="1:5" ht="12.75">
      <c r="A280" s="4"/>
      <c r="B280" s="4"/>
      <c r="C280" s="4"/>
      <c r="D280" s="4"/>
      <c r="E280" s="4"/>
    </row>
    <row r="281" spans="1:5" ht="12.75">
      <c r="A281" s="4"/>
      <c r="B281" s="4"/>
      <c r="C281" s="4"/>
      <c r="D281" s="4"/>
      <c r="E281" s="4"/>
    </row>
    <row r="282" spans="1:5" ht="12.75">
      <c r="A282" s="4"/>
      <c r="B282" s="4"/>
      <c r="C282" s="4"/>
      <c r="D282" s="4"/>
      <c r="E282" s="4"/>
    </row>
    <row r="283" spans="1:5" ht="12.75">
      <c r="A283" s="4"/>
      <c r="B283" s="4"/>
      <c r="C283" s="4"/>
      <c r="D283" s="4"/>
      <c r="E283" s="4"/>
    </row>
    <row r="284" spans="1:5" ht="12.75">
      <c r="A284" s="4"/>
      <c r="B284" s="4"/>
      <c r="C284" s="4"/>
      <c r="D284" s="4"/>
      <c r="E284" s="4"/>
    </row>
    <row r="285" spans="1:5" ht="12.75">
      <c r="A285" s="4"/>
      <c r="B285" s="4"/>
      <c r="C285" s="4"/>
      <c r="D285" s="4"/>
      <c r="E285" s="4"/>
    </row>
    <row r="286" spans="1:5" ht="12.75">
      <c r="A286" s="4"/>
      <c r="B286" s="4"/>
      <c r="C286" s="4"/>
      <c r="D286" s="4"/>
      <c r="E286" s="4"/>
    </row>
    <row r="287" spans="1:5" ht="12.75">
      <c r="A287" s="4"/>
      <c r="B287" s="4"/>
      <c r="C287" s="4"/>
      <c r="D287" s="4"/>
      <c r="E287" s="4"/>
    </row>
    <row r="288" spans="1:5" ht="12.75">
      <c r="A288" s="4"/>
      <c r="B288" s="4"/>
      <c r="C288" s="4"/>
      <c r="D288" s="4"/>
      <c r="E288" s="4"/>
    </row>
    <row r="289" spans="1:5" ht="12.75">
      <c r="A289" s="4"/>
      <c r="B289" s="4"/>
      <c r="C289" s="4"/>
      <c r="D289" s="4"/>
      <c r="E289" s="4"/>
    </row>
    <row r="290" spans="1:5" ht="12.75">
      <c r="A290" s="4"/>
      <c r="B290" s="4"/>
      <c r="C290" s="4"/>
      <c r="D290" s="4"/>
      <c r="E290" s="4"/>
    </row>
    <row r="291" spans="1:5" ht="12.75">
      <c r="A291" s="4"/>
      <c r="B291" s="4"/>
      <c r="C291" s="4"/>
      <c r="D291" s="4"/>
      <c r="E291" s="4"/>
    </row>
    <row r="292" spans="1:5" ht="12.75">
      <c r="A292" s="4"/>
      <c r="B292" s="4"/>
      <c r="C292" s="4"/>
      <c r="D292" s="4"/>
      <c r="E292" s="4"/>
    </row>
    <row r="293" spans="1:5" ht="12.75">
      <c r="A293" s="4"/>
      <c r="B293" s="4"/>
      <c r="C293" s="4"/>
      <c r="D293" s="4"/>
      <c r="E293" s="4"/>
    </row>
    <row r="294" spans="1:5" ht="12.75">
      <c r="A294" s="4"/>
      <c r="B294" s="4"/>
      <c r="C294" s="4"/>
      <c r="D294" s="4"/>
      <c r="E294" s="4"/>
    </row>
    <row r="295" spans="1:5" ht="12.75">
      <c r="A295" s="4"/>
      <c r="B295" s="4"/>
      <c r="C295" s="4"/>
      <c r="D295" s="4"/>
      <c r="E295" s="4"/>
    </row>
    <row r="296" spans="1:5" ht="12.75">
      <c r="A296" s="4"/>
      <c r="B296" s="4"/>
      <c r="C296" s="4"/>
      <c r="D296" s="4"/>
      <c r="E296" s="4"/>
    </row>
    <row r="297" spans="1:5" ht="12.75">
      <c r="A297" s="4"/>
      <c r="B297" s="4"/>
      <c r="C297" s="4"/>
      <c r="D297" s="4"/>
      <c r="E297" s="4"/>
    </row>
    <row r="298" spans="1:5" ht="12.75">
      <c r="A298" s="4"/>
      <c r="B298" s="4"/>
      <c r="C298" s="4"/>
      <c r="D298" s="4"/>
      <c r="E298" s="4"/>
    </row>
    <row r="299" spans="1:5" ht="12.75">
      <c r="A299" s="4"/>
      <c r="B299" s="4"/>
      <c r="C299" s="4"/>
      <c r="D299" s="4"/>
      <c r="E299" s="4"/>
    </row>
    <row r="300" spans="1:5" ht="12.75">
      <c r="A300" s="4"/>
      <c r="B300" s="4"/>
      <c r="C300" s="4"/>
      <c r="D300" s="4"/>
      <c r="E300" s="4"/>
    </row>
    <row r="301" spans="1:5" ht="12.75">
      <c r="A301" s="4"/>
      <c r="B301" s="4"/>
      <c r="C301" s="4"/>
      <c r="D301" s="4"/>
      <c r="E301" s="4"/>
    </row>
    <row r="302" spans="1:5" ht="12.75">
      <c r="A302" s="4"/>
      <c r="B302" s="4"/>
      <c r="C302" s="4"/>
      <c r="D302" s="4"/>
      <c r="E302" s="4"/>
    </row>
    <row r="303" spans="1:5" ht="12.75">
      <c r="A303" s="4"/>
      <c r="B303" s="4"/>
      <c r="C303" s="4"/>
      <c r="D303" s="4"/>
      <c r="E303" s="4"/>
    </row>
    <row r="304" spans="1:5" ht="12.75">
      <c r="A304" s="4"/>
      <c r="B304" s="4"/>
      <c r="C304" s="4"/>
      <c r="D304" s="4"/>
      <c r="E304" s="4"/>
    </row>
    <row r="305" spans="1:5" ht="12.75">
      <c r="A305" s="4"/>
      <c r="B305" s="4"/>
      <c r="C305" s="4"/>
      <c r="D305" s="4"/>
      <c r="E305" s="4"/>
    </row>
    <row r="306" spans="1:5" ht="12.75">
      <c r="A306" s="4"/>
      <c r="B306" s="4"/>
      <c r="C306" s="4"/>
      <c r="D306" s="4"/>
      <c r="E306" s="4"/>
    </row>
    <row r="307" spans="1:5" ht="12.75">
      <c r="A307" s="4"/>
      <c r="B307" s="4"/>
      <c r="C307" s="4"/>
      <c r="D307" s="4"/>
      <c r="E307" s="4"/>
    </row>
    <row r="308" spans="1:5" ht="12.75">
      <c r="A308" s="4"/>
      <c r="B308" s="4"/>
      <c r="C308" s="4"/>
      <c r="D308" s="4"/>
      <c r="E308" s="4"/>
    </row>
    <row r="309" spans="1:5" ht="12.75">
      <c r="A309" s="4"/>
      <c r="B309" s="4"/>
      <c r="C309" s="4"/>
      <c r="D309" s="4"/>
      <c r="E309" s="4"/>
    </row>
    <row r="310" spans="1:5" ht="12.75">
      <c r="A310" s="4"/>
      <c r="B310" s="4"/>
      <c r="C310" s="4"/>
      <c r="D310" s="4"/>
      <c r="E310" s="4"/>
    </row>
    <row r="311" spans="1:5" ht="12.75">
      <c r="A311" s="4"/>
      <c r="B311" s="4"/>
      <c r="C311" s="4"/>
      <c r="D311" s="4"/>
      <c r="E311" s="4"/>
    </row>
    <row r="312" spans="1:5" ht="12.75">
      <c r="A312" s="4"/>
      <c r="B312" s="4"/>
      <c r="C312" s="4"/>
      <c r="D312" s="4"/>
      <c r="E312" s="4"/>
    </row>
    <row r="313" spans="1:5" ht="12.75">
      <c r="A313" s="4"/>
      <c r="B313" s="4"/>
      <c r="C313" s="4"/>
      <c r="D313" s="4"/>
      <c r="E313" s="4"/>
    </row>
    <row r="314" spans="1:5" ht="12.75">
      <c r="A314" s="4"/>
      <c r="B314" s="4"/>
      <c r="C314" s="4"/>
      <c r="D314" s="4"/>
      <c r="E314" s="4"/>
    </row>
    <row r="315" spans="1:5" ht="12.75">
      <c r="A315" s="4"/>
      <c r="B315" s="4"/>
      <c r="C315" s="4"/>
      <c r="D315" s="4"/>
      <c r="E315" s="4"/>
    </row>
    <row r="316" spans="1:5" ht="12.75">
      <c r="A316" s="4"/>
      <c r="B316" s="4"/>
      <c r="C316" s="4"/>
      <c r="D316" s="4"/>
      <c r="E316" s="4"/>
    </row>
    <row r="317" spans="1:5" ht="12.75">
      <c r="A317" s="4"/>
      <c r="B317" s="4"/>
      <c r="C317" s="4"/>
      <c r="D317" s="4"/>
      <c r="E317" s="4"/>
    </row>
    <row r="318" spans="1:5" ht="12.75">
      <c r="A318" s="4"/>
      <c r="B318" s="4"/>
      <c r="C318" s="4"/>
      <c r="D318" s="4"/>
      <c r="E318" s="4"/>
    </row>
    <row r="319" spans="1:5" ht="12.75">
      <c r="A319" s="4"/>
      <c r="B319" s="4"/>
      <c r="C319" s="4"/>
      <c r="D319" s="4"/>
      <c r="E319" s="4"/>
    </row>
    <row r="320" spans="1:5" ht="12.75">
      <c r="A320" s="4"/>
      <c r="B320" s="4"/>
      <c r="C320" s="4"/>
      <c r="D320" s="4"/>
      <c r="E320" s="4"/>
    </row>
    <row r="321" spans="1:5" ht="12.75">
      <c r="A321" s="4"/>
      <c r="B321" s="4"/>
      <c r="C321" s="4"/>
      <c r="D321" s="4"/>
      <c r="E321" s="4"/>
    </row>
    <row r="322" spans="1:5" ht="12.75">
      <c r="A322" s="4"/>
      <c r="B322" s="4"/>
      <c r="C322" s="4"/>
      <c r="D322" s="4"/>
      <c r="E322" s="4"/>
    </row>
    <row r="323" spans="1:5" ht="12.75">
      <c r="A323" s="4"/>
      <c r="B323" s="4"/>
      <c r="C323" s="4"/>
      <c r="D323" s="4"/>
      <c r="E323" s="4"/>
    </row>
    <row r="324" spans="1:5" ht="12.75">
      <c r="A324" s="4"/>
      <c r="B324" s="4"/>
      <c r="C324" s="4"/>
      <c r="D324" s="4"/>
      <c r="E324" s="4"/>
    </row>
    <row r="325" spans="1:5" ht="12.75">
      <c r="A325" s="4"/>
      <c r="B325" s="4"/>
      <c r="C325" s="4"/>
      <c r="D325" s="4"/>
      <c r="E325" s="4"/>
    </row>
    <row r="326" spans="1:5" ht="12.75">
      <c r="A326" s="4"/>
      <c r="B326" s="4"/>
      <c r="C326" s="4"/>
      <c r="D326" s="4"/>
      <c r="E326" s="4"/>
    </row>
    <row r="327" spans="1:5" ht="12.75">
      <c r="A327" s="4"/>
      <c r="B327" s="4"/>
      <c r="C327" s="4"/>
      <c r="D327" s="4"/>
      <c r="E327" s="4"/>
    </row>
    <row r="328" spans="1:5" ht="12.75">
      <c r="A328" s="4"/>
      <c r="B328" s="4"/>
      <c r="C328" s="4"/>
      <c r="D328" s="4"/>
      <c r="E328" s="4"/>
    </row>
    <row r="329" spans="1:5" ht="12.75">
      <c r="A329" s="4"/>
      <c r="B329" s="4"/>
      <c r="C329" s="4"/>
      <c r="D329" s="4"/>
      <c r="E329" s="4"/>
    </row>
    <row r="330" spans="1:5" ht="12.75">
      <c r="A330" s="4"/>
      <c r="B330" s="4"/>
      <c r="C330" s="4"/>
      <c r="D330" s="4"/>
      <c r="E330" s="4"/>
    </row>
    <row r="331" spans="1:5" ht="12.75">
      <c r="A331" s="4"/>
      <c r="B331" s="4"/>
      <c r="C331" s="4"/>
      <c r="D331" s="4"/>
      <c r="E331" s="4"/>
    </row>
    <row r="332" spans="1:5" ht="12.75">
      <c r="A332" s="4"/>
      <c r="B332" s="4"/>
      <c r="C332" s="4"/>
      <c r="D332" s="4"/>
      <c r="E332" s="4"/>
    </row>
    <row r="333" spans="1:5" ht="12.75">
      <c r="A333" s="4"/>
      <c r="B333" s="4"/>
      <c r="C333" s="4"/>
      <c r="D333" s="4"/>
      <c r="E333" s="4"/>
    </row>
    <row r="334" spans="1:5" ht="12.75">
      <c r="A334" s="4"/>
      <c r="B334" s="4"/>
      <c r="C334" s="4"/>
      <c r="D334" s="4"/>
      <c r="E334" s="4"/>
    </row>
    <row r="335" spans="1:5" ht="12.75">
      <c r="A335" s="4"/>
      <c r="B335" s="4"/>
      <c r="C335" s="4"/>
      <c r="D335" s="4"/>
      <c r="E335" s="4"/>
    </row>
    <row r="336" spans="1:5" ht="12.75">
      <c r="A336" s="4"/>
      <c r="B336" s="4"/>
      <c r="C336" s="4"/>
      <c r="D336" s="4"/>
      <c r="E336" s="4"/>
    </row>
    <row r="337" spans="1:5" ht="12.75">
      <c r="A337" s="4"/>
      <c r="B337" s="4"/>
      <c r="C337" s="4"/>
      <c r="D337" s="4"/>
      <c r="E337" s="4"/>
    </row>
    <row r="338" spans="1:5" ht="12.75">
      <c r="A338" s="4"/>
      <c r="B338" s="4"/>
      <c r="C338" s="4"/>
      <c r="D338" s="4"/>
      <c r="E338" s="4"/>
    </row>
    <row r="339" spans="1:5" ht="12.75">
      <c r="A339" s="4"/>
      <c r="B339" s="4"/>
      <c r="C339" s="4"/>
      <c r="D339" s="4"/>
      <c r="E339" s="4"/>
    </row>
    <row r="340" spans="1:5" ht="12.75">
      <c r="A340" s="4"/>
      <c r="B340" s="4"/>
      <c r="C340" s="4"/>
      <c r="D340" s="4"/>
      <c r="E340" s="4"/>
    </row>
    <row r="341" spans="1:5" ht="12.75">
      <c r="A341" s="4"/>
      <c r="B341" s="4"/>
      <c r="C341" s="4"/>
      <c r="D341" s="4"/>
      <c r="E341" s="4"/>
    </row>
    <row r="342" spans="1:5" ht="12.75">
      <c r="A342" s="4"/>
      <c r="B342" s="4"/>
      <c r="C342" s="4"/>
      <c r="D342" s="4"/>
      <c r="E342" s="4"/>
    </row>
    <row r="343" spans="1:5" ht="12.75">
      <c r="A343" s="4"/>
      <c r="B343" s="4"/>
      <c r="C343" s="4"/>
      <c r="D343" s="4"/>
      <c r="E343" s="4"/>
    </row>
    <row r="344" spans="1:5" ht="12.75">
      <c r="A344" s="4"/>
      <c r="B344" s="4"/>
      <c r="C344" s="4"/>
      <c r="D344" s="4"/>
      <c r="E344" s="4"/>
    </row>
    <row r="345" spans="1:5" ht="12.75">
      <c r="A345" s="4"/>
      <c r="B345" s="4"/>
      <c r="C345" s="4"/>
      <c r="D345" s="4"/>
      <c r="E345" s="4"/>
    </row>
    <row r="346" spans="1:5" ht="12.75">
      <c r="A346" s="4"/>
      <c r="B346" s="4"/>
      <c r="C346" s="4"/>
      <c r="D346" s="4"/>
      <c r="E346" s="4"/>
    </row>
    <row r="347" spans="1:5" ht="12.75">
      <c r="A347" s="4"/>
      <c r="B347" s="4"/>
      <c r="C347" s="4"/>
      <c r="D347" s="4"/>
      <c r="E347" s="4"/>
    </row>
    <row r="348" spans="1:5" ht="12.75">
      <c r="A348" s="4"/>
      <c r="B348" s="4"/>
      <c r="C348" s="4"/>
      <c r="D348" s="4"/>
      <c r="E348" s="4"/>
    </row>
    <row r="349" spans="1:5" ht="12.75">
      <c r="A349" s="4"/>
      <c r="B349" s="4"/>
      <c r="C349" s="4"/>
      <c r="D349" s="4"/>
      <c r="E349" s="4"/>
    </row>
    <row r="350" spans="1:5" ht="12.75">
      <c r="A350" s="4"/>
      <c r="B350" s="4"/>
      <c r="C350" s="4"/>
      <c r="D350" s="4"/>
      <c r="E350" s="4"/>
    </row>
    <row r="351" spans="1:5" ht="12.75">
      <c r="A351" s="4"/>
      <c r="B351" s="4"/>
      <c r="C351" s="4"/>
      <c r="D351" s="4"/>
      <c r="E351" s="4"/>
    </row>
    <row r="352" spans="1:5" ht="12.75">
      <c r="A352" s="4"/>
      <c r="B352" s="4"/>
      <c r="C352" s="4"/>
      <c r="D352" s="4"/>
      <c r="E352" s="4"/>
    </row>
    <row r="353" spans="1:5" ht="12.75">
      <c r="A353" s="4"/>
      <c r="B353" s="4"/>
      <c r="C353" s="4"/>
      <c r="D353" s="4"/>
      <c r="E353" s="4"/>
    </row>
    <row r="354" spans="1:5" ht="12.75">
      <c r="A354" s="4"/>
      <c r="B354" s="4"/>
      <c r="C354" s="4"/>
      <c r="D354" s="4"/>
      <c r="E354" s="4"/>
    </row>
    <row r="355" spans="1:5" ht="12.75">
      <c r="A355" s="4"/>
      <c r="B355" s="4"/>
      <c r="C355" s="4"/>
      <c r="D355" s="4"/>
      <c r="E355" s="4"/>
    </row>
    <row r="356" spans="1:5" ht="12.75">
      <c r="A356" s="4"/>
      <c r="B356" s="4"/>
      <c r="C356" s="4"/>
      <c r="D356" s="4"/>
      <c r="E356" s="4"/>
    </row>
    <row r="357" spans="1:5" ht="12.75">
      <c r="A357" s="4"/>
      <c r="B357" s="4"/>
      <c r="C357" s="4"/>
      <c r="D357" s="4"/>
      <c r="E357" s="4"/>
    </row>
    <row r="358" spans="1:5" ht="12.75">
      <c r="A358" s="4"/>
      <c r="B358" s="4"/>
      <c r="C358" s="4"/>
      <c r="D358" s="4"/>
      <c r="E358" s="4"/>
    </row>
    <row r="359" spans="1:5" ht="12.75">
      <c r="A359" s="4"/>
      <c r="B359" s="4"/>
      <c r="C359" s="4"/>
      <c r="D359" s="4"/>
      <c r="E359" s="4"/>
    </row>
    <row r="360" spans="1:5" ht="12.75">
      <c r="A360" s="4"/>
      <c r="B360" s="4"/>
      <c r="C360" s="4"/>
      <c r="D360" s="4"/>
      <c r="E360" s="4"/>
    </row>
    <row r="361" spans="1:5" ht="12.75">
      <c r="A361" s="4"/>
      <c r="B361" s="4"/>
      <c r="C361" s="4"/>
      <c r="D361" s="4"/>
      <c r="E361" s="4"/>
    </row>
    <row r="362" spans="1:5" ht="12.75">
      <c r="A362" s="4"/>
      <c r="B362" s="4"/>
      <c r="C362" s="4"/>
      <c r="D362" s="4"/>
      <c r="E362" s="4"/>
    </row>
    <row r="363" spans="1:5" ht="12.75">
      <c r="A363" s="4"/>
      <c r="B363" s="4"/>
      <c r="C363" s="4"/>
      <c r="D363" s="4"/>
      <c r="E363" s="4"/>
    </row>
    <row r="364" spans="1:5" ht="12.75">
      <c r="A364" s="4"/>
      <c r="B364" s="4"/>
      <c r="C364" s="4"/>
      <c r="D364" s="4"/>
      <c r="E364" s="4"/>
    </row>
    <row r="365" spans="1:5" ht="12.75">
      <c r="A365" s="4"/>
      <c r="B365" s="4"/>
      <c r="C365" s="4"/>
      <c r="D365" s="4"/>
      <c r="E365" s="4"/>
    </row>
    <row r="366" spans="1:5" ht="12.75">
      <c r="A366" s="4"/>
      <c r="B366" s="4"/>
      <c r="C366" s="4"/>
      <c r="D366" s="4"/>
      <c r="E366" s="4"/>
    </row>
    <row r="367" spans="1:5" ht="12.75">
      <c r="A367" s="4"/>
      <c r="B367" s="4"/>
      <c r="C367" s="4"/>
      <c r="D367" s="4"/>
      <c r="E367" s="4"/>
    </row>
    <row r="368" spans="1:5" ht="12.75">
      <c r="A368" s="4"/>
      <c r="B368" s="4"/>
      <c r="C368" s="4"/>
      <c r="D368" s="4"/>
      <c r="E368" s="4"/>
    </row>
    <row r="369" spans="1:5" ht="12.75">
      <c r="A369" s="4"/>
      <c r="B369" s="4"/>
      <c r="C369" s="4"/>
      <c r="D369" s="4"/>
      <c r="E369" s="4"/>
    </row>
    <row r="370" spans="1:5" ht="12.75">
      <c r="A370" s="4"/>
      <c r="B370" s="4"/>
      <c r="C370" s="4"/>
      <c r="D370" s="4"/>
      <c r="E370" s="4"/>
    </row>
    <row r="371" spans="1:5" ht="12.75">
      <c r="A371" s="4"/>
      <c r="B371" s="4"/>
      <c r="C371" s="4"/>
      <c r="D371" s="4"/>
      <c r="E371" s="4"/>
    </row>
    <row r="372" spans="1:5" ht="12.75">
      <c r="A372" s="4"/>
      <c r="B372" s="4"/>
      <c r="C372" s="4"/>
      <c r="D372" s="4"/>
      <c r="E372" s="4"/>
    </row>
    <row r="373" spans="1:5" ht="12.75">
      <c r="A373" s="4"/>
      <c r="B373" s="4"/>
      <c r="C373" s="4"/>
      <c r="D373" s="4"/>
      <c r="E373" s="4"/>
    </row>
    <row r="374" spans="1:5" ht="12.75">
      <c r="A374" s="4"/>
      <c r="B374" s="4"/>
      <c r="C374" s="4"/>
      <c r="D374" s="4"/>
      <c r="E374" s="4"/>
    </row>
    <row r="375" spans="1:5" ht="12.75">
      <c r="A375" s="4"/>
      <c r="B375" s="4"/>
      <c r="C375" s="4"/>
      <c r="D375" s="4"/>
      <c r="E375" s="4"/>
    </row>
    <row r="376" spans="1:5" ht="12.75">
      <c r="A376" s="4"/>
      <c r="B376" s="4"/>
      <c r="C376" s="4"/>
      <c r="D376" s="4"/>
      <c r="E376" s="4"/>
    </row>
    <row r="377" spans="1:5" ht="12.75">
      <c r="A377" s="4"/>
      <c r="B377" s="4"/>
      <c r="C377" s="4"/>
      <c r="D377" s="4"/>
      <c r="E377" s="4"/>
    </row>
    <row r="378" spans="1:5" ht="12.75">
      <c r="A378" s="4"/>
      <c r="B378" s="4"/>
      <c r="C378" s="4"/>
      <c r="D378" s="4"/>
      <c r="E378" s="4"/>
    </row>
    <row r="379" spans="1:5" ht="12.75">
      <c r="A379" s="4"/>
      <c r="B379" s="4"/>
      <c r="C379" s="4"/>
      <c r="D379" s="4"/>
      <c r="E379" s="4"/>
    </row>
    <row r="380" spans="1:5" ht="12.75">
      <c r="A380" s="4"/>
      <c r="B380" s="4"/>
      <c r="C380" s="4"/>
      <c r="D380" s="4"/>
      <c r="E380" s="4"/>
    </row>
    <row r="381" spans="1:5" ht="12.75">
      <c r="A381" s="4"/>
      <c r="B381" s="4"/>
      <c r="C381" s="4"/>
      <c r="D381" s="4"/>
      <c r="E381" s="4"/>
    </row>
    <row r="382" spans="1:5" ht="12.75">
      <c r="A382" s="4"/>
      <c r="B382" s="4"/>
      <c r="C382" s="4"/>
      <c r="D382" s="4"/>
      <c r="E382" s="4"/>
    </row>
    <row r="383" spans="1:5" ht="12.75">
      <c r="A383" s="4"/>
      <c r="B383" s="4"/>
      <c r="C383" s="4"/>
      <c r="D383" s="4"/>
      <c r="E383" s="4"/>
    </row>
    <row r="384" spans="1:5" ht="12.75">
      <c r="A384" s="4"/>
      <c r="B384" s="4"/>
      <c r="C384" s="4"/>
      <c r="D384" s="4"/>
      <c r="E384" s="4"/>
    </row>
    <row r="385" spans="1:5" ht="12.75">
      <c r="A385" s="4"/>
      <c r="B385" s="4"/>
      <c r="C385" s="4"/>
      <c r="D385" s="4"/>
      <c r="E385" s="4"/>
    </row>
    <row r="386" spans="1:5" ht="12.75">
      <c r="A386" s="4"/>
      <c r="B386" s="4"/>
      <c r="C386" s="4"/>
      <c r="D386" s="4"/>
      <c r="E386" s="4"/>
    </row>
    <row r="387" spans="1:5" ht="12.75">
      <c r="A387" s="4"/>
      <c r="B387" s="4"/>
      <c r="C387" s="4"/>
      <c r="D387" s="4"/>
      <c r="E387" s="4"/>
    </row>
    <row r="388" spans="1:5" ht="12.75">
      <c r="A388" s="4"/>
      <c r="B388" s="4"/>
      <c r="C388" s="4"/>
      <c r="D388" s="4"/>
      <c r="E388" s="4"/>
    </row>
    <row r="389" spans="1:5" ht="12.75">
      <c r="A389" s="4"/>
      <c r="B389" s="4"/>
      <c r="C389" s="4"/>
      <c r="D389" s="4"/>
      <c r="E389" s="4"/>
    </row>
    <row r="390" spans="1:5" ht="12.75">
      <c r="A390" s="4"/>
      <c r="B390" s="4"/>
      <c r="C390" s="4"/>
      <c r="D390" s="4"/>
      <c r="E390" s="4"/>
    </row>
    <row r="391" spans="1:5" ht="12.75">
      <c r="A391" s="4"/>
      <c r="B391" s="4"/>
      <c r="C391" s="4"/>
      <c r="D391" s="4"/>
      <c r="E391" s="4"/>
    </row>
    <row r="392" spans="1:5" ht="12.75">
      <c r="A392" s="4"/>
      <c r="B392" s="4"/>
      <c r="C392" s="4"/>
      <c r="D392" s="4"/>
      <c r="E392" s="4"/>
    </row>
    <row r="393" spans="1:5" ht="12.75">
      <c r="A393" s="4"/>
      <c r="B393" s="4"/>
      <c r="C393" s="4"/>
      <c r="D393" s="4"/>
      <c r="E393" s="4"/>
    </row>
    <row r="394" spans="1:5" ht="12.75">
      <c r="A394" s="4"/>
      <c r="B394" s="4"/>
      <c r="C394" s="4"/>
      <c r="D394" s="4"/>
      <c r="E394" s="4"/>
    </row>
    <row r="395" spans="1:5" ht="12.75">
      <c r="A395" s="4"/>
      <c r="B395" s="4"/>
      <c r="C395" s="4"/>
      <c r="D395" s="4"/>
      <c r="E395" s="4"/>
    </row>
    <row r="396" spans="1:5" ht="12.75">
      <c r="A396" s="4"/>
      <c r="B396" s="4"/>
      <c r="C396" s="4"/>
      <c r="D396" s="4"/>
      <c r="E396" s="4"/>
    </row>
    <row r="397" spans="1:5" ht="12.75">
      <c r="A397" s="4"/>
      <c r="B397" s="4"/>
      <c r="C397" s="4"/>
      <c r="D397" s="4"/>
      <c r="E397" s="4"/>
    </row>
    <row r="398" spans="1:5" ht="12.75">
      <c r="A398" s="4"/>
      <c r="B398" s="4"/>
      <c r="C398" s="4"/>
      <c r="D398" s="4"/>
      <c r="E398" s="4"/>
    </row>
    <row r="399" spans="1:5" ht="12.75">
      <c r="A399" s="4"/>
      <c r="B399" s="4"/>
      <c r="C399" s="4"/>
      <c r="D399" s="4"/>
      <c r="E399" s="4"/>
    </row>
    <row r="400" spans="1:5" ht="12.75">
      <c r="A400" s="4"/>
      <c r="B400" s="4"/>
      <c r="C400" s="4"/>
      <c r="D400" s="4"/>
      <c r="E400" s="4"/>
    </row>
    <row r="401" spans="1:5" ht="12.75">
      <c r="A401" s="4"/>
      <c r="B401" s="4"/>
      <c r="C401" s="4"/>
      <c r="D401" s="4"/>
      <c r="E401" s="4"/>
    </row>
    <row r="402" spans="1:5" ht="12.75">
      <c r="A402" s="4"/>
      <c r="B402" s="4"/>
      <c r="C402" s="4"/>
      <c r="D402" s="4"/>
      <c r="E402" s="4"/>
    </row>
    <row r="403" spans="1:5" ht="12.75">
      <c r="A403" s="4"/>
      <c r="B403" s="4"/>
      <c r="C403" s="4"/>
      <c r="D403" s="4"/>
      <c r="E403" s="4"/>
    </row>
    <row r="404" spans="1:5" ht="12.75">
      <c r="A404" s="4"/>
      <c r="B404" s="4"/>
      <c r="C404" s="4"/>
      <c r="D404" s="4"/>
      <c r="E404" s="4"/>
    </row>
    <row r="405" spans="1:5" ht="12.75">
      <c r="A405" s="4"/>
      <c r="B405" s="4"/>
      <c r="C405" s="4"/>
      <c r="D405" s="4"/>
      <c r="E405" s="4"/>
    </row>
    <row r="406" spans="1:5" ht="12.75">
      <c r="A406" s="4"/>
      <c r="B406" s="4"/>
      <c r="C406" s="4"/>
      <c r="D406" s="4"/>
      <c r="E406" s="4"/>
    </row>
    <row r="407" spans="1:5" ht="12.75">
      <c r="A407" s="4"/>
      <c r="B407" s="4"/>
      <c r="C407" s="4"/>
      <c r="D407" s="4"/>
      <c r="E407" s="4"/>
    </row>
    <row r="408" spans="1:5" ht="12.75">
      <c r="A408" s="4"/>
      <c r="B408" s="4"/>
      <c r="C408" s="4"/>
      <c r="D408" s="4"/>
      <c r="E408" s="4"/>
    </row>
    <row r="409" spans="1:5" ht="12.75">
      <c r="A409" s="4"/>
      <c r="B409" s="4"/>
      <c r="C409" s="4"/>
      <c r="D409" s="4"/>
      <c r="E409" s="4"/>
    </row>
    <row r="410" spans="1:5" ht="12.75">
      <c r="A410" s="4"/>
      <c r="B410" s="4"/>
      <c r="C410" s="4"/>
      <c r="D410" s="4"/>
      <c r="E410" s="4"/>
    </row>
    <row r="411" spans="1:5" ht="12.75">
      <c r="A411" s="4"/>
      <c r="B411" s="4"/>
      <c r="C411" s="4"/>
      <c r="D411" s="4"/>
      <c r="E411" s="4"/>
    </row>
    <row r="412" spans="1:5" ht="12.75">
      <c r="A412" s="4"/>
      <c r="B412" s="4"/>
      <c r="C412" s="4"/>
      <c r="D412" s="4"/>
      <c r="E412" s="4"/>
    </row>
    <row r="413" spans="1:5" ht="12.75">
      <c r="A413" s="4"/>
      <c r="B413" s="4"/>
      <c r="C413" s="4"/>
      <c r="D413" s="4"/>
      <c r="E413" s="4"/>
    </row>
    <row r="414" spans="1:5" ht="12.75">
      <c r="A414" s="4"/>
      <c r="B414" s="4"/>
      <c r="C414" s="4"/>
      <c r="D414" s="4"/>
      <c r="E414" s="4"/>
    </row>
    <row r="415" spans="1:5" ht="12.75">
      <c r="A415" s="4"/>
      <c r="B415" s="4"/>
      <c r="C415" s="4"/>
      <c r="D415" s="4"/>
      <c r="E415" s="4"/>
    </row>
    <row r="416" spans="1:5" ht="12.75">
      <c r="A416" s="4"/>
      <c r="B416" s="4"/>
      <c r="C416" s="4"/>
      <c r="D416" s="4"/>
      <c r="E416" s="4"/>
    </row>
    <row r="417" spans="1:5" ht="12.75">
      <c r="A417" s="4"/>
      <c r="B417" s="4"/>
      <c r="C417" s="4"/>
      <c r="D417" s="4"/>
      <c r="E417" s="4"/>
    </row>
    <row r="418" spans="1:5" ht="12.75">
      <c r="A418" s="4"/>
      <c r="B418" s="4"/>
      <c r="C418" s="4"/>
      <c r="D418" s="4"/>
      <c r="E418" s="4"/>
    </row>
    <row r="419" spans="1:5" ht="12.75">
      <c r="A419" s="4"/>
      <c r="B419" s="4"/>
      <c r="C419" s="4"/>
      <c r="D419" s="4"/>
      <c r="E419" s="4"/>
    </row>
    <row r="420" spans="1:5" ht="12.75">
      <c r="A420" s="4"/>
      <c r="B420" s="4"/>
      <c r="C420" s="4"/>
      <c r="D420" s="4"/>
      <c r="E420" s="4"/>
    </row>
    <row r="421" spans="1:5" ht="12.75">
      <c r="A421" s="4"/>
      <c r="B421" s="4"/>
      <c r="C421" s="4"/>
      <c r="D421" s="4"/>
      <c r="E421" s="4"/>
    </row>
    <row r="422" spans="1:5" ht="12.75">
      <c r="A422" s="4"/>
      <c r="B422" s="4"/>
      <c r="C422" s="4"/>
      <c r="D422" s="4"/>
      <c r="E422" s="4"/>
    </row>
    <row r="423" spans="1:5" ht="12.75">
      <c r="A423" s="4"/>
      <c r="B423" s="4"/>
      <c r="C423" s="4"/>
      <c r="D423" s="4"/>
      <c r="E423" s="4"/>
    </row>
    <row r="424" spans="1:5" ht="12.75">
      <c r="A424" s="4"/>
      <c r="B424" s="4"/>
      <c r="C424" s="4"/>
      <c r="D424" s="4"/>
      <c r="E424" s="4"/>
    </row>
    <row r="425" spans="1:5" ht="12.75">
      <c r="A425" s="4"/>
      <c r="B425" s="4"/>
      <c r="C425" s="4"/>
      <c r="D425" s="4"/>
      <c r="E425" s="4"/>
    </row>
    <row r="426" spans="1:5" ht="12.75">
      <c r="A426" s="4"/>
      <c r="B426" s="4"/>
      <c r="C426" s="4"/>
      <c r="D426" s="4"/>
      <c r="E426" s="4"/>
    </row>
    <row r="427" spans="1:5" ht="12.75">
      <c r="A427" s="4"/>
      <c r="B427" s="4"/>
      <c r="C427" s="4"/>
      <c r="D427" s="4"/>
      <c r="E427" s="4"/>
    </row>
    <row r="428" spans="1:5" ht="12.75">
      <c r="A428" s="4"/>
      <c r="B428" s="4"/>
      <c r="C428" s="4"/>
      <c r="D428" s="4"/>
      <c r="E428" s="4"/>
    </row>
    <row r="429" spans="1:5" ht="12.75">
      <c r="A429" s="4"/>
      <c r="B429" s="4"/>
      <c r="C429" s="4"/>
      <c r="D429" s="4"/>
      <c r="E429" s="4"/>
    </row>
    <row r="430" spans="1:5" ht="12.75">
      <c r="A430" s="4"/>
      <c r="B430" s="4"/>
      <c r="C430" s="4"/>
      <c r="D430" s="4"/>
      <c r="E430" s="4"/>
    </row>
    <row r="431" spans="1:5" ht="12.75">
      <c r="A431" s="4"/>
      <c r="B431" s="4"/>
      <c r="C431" s="4"/>
      <c r="D431" s="4"/>
      <c r="E431" s="4"/>
    </row>
    <row r="432" spans="1:5" ht="12.75">
      <c r="A432" s="4"/>
      <c r="B432" s="4"/>
      <c r="C432" s="4"/>
      <c r="D432" s="4"/>
      <c r="E432" s="4"/>
    </row>
    <row r="433" spans="1:5" ht="12.75">
      <c r="A433" s="4"/>
      <c r="B433" s="4"/>
      <c r="C433" s="4"/>
      <c r="D433" s="4"/>
      <c r="E433" s="4"/>
    </row>
    <row r="434" spans="1:5" ht="12.75">
      <c r="A434" s="4"/>
      <c r="B434" s="4"/>
      <c r="C434" s="4"/>
      <c r="D434" s="4"/>
      <c r="E434" s="4"/>
    </row>
    <row r="435" spans="1:5" ht="12.75">
      <c r="A435" s="4"/>
      <c r="B435" s="4"/>
      <c r="C435" s="4"/>
      <c r="D435" s="4"/>
      <c r="E435" s="4"/>
    </row>
    <row r="436" spans="1:5" ht="12.75">
      <c r="A436" s="4"/>
      <c r="B436" s="4"/>
      <c r="C436" s="4"/>
      <c r="D436" s="4"/>
      <c r="E436" s="4"/>
    </row>
    <row r="437" spans="1:5" ht="12.75">
      <c r="A437" s="4"/>
      <c r="B437" s="4"/>
      <c r="C437" s="4"/>
      <c r="D437" s="4"/>
      <c r="E437" s="4"/>
    </row>
    <row r="438" spans="1:5" ht="12.75">
      <c r="A438" s="4"/>
      <c r="B438" s="4"/>
      <c r="C438" s="4"/>
      <c r="D438" s="4"/>
      <c r="E438" s="4"/>
    </row>
    <row r="439" spans="1:5" ht="12.75">
      <c r="A439" s="4"/>
      <c r="B439" s="4"/>
      <c r="C439" s="4"/>
      <c r="D439" s="4"/>
      <c r="E439" s="4"/>
    </row>
    <row r="440" spans="1:5" ht="12.75">
      <c r="A440" s="4"/>
      <c r="B440" s="4"/>
      <c r="C440" s="4"/>
      <c r="D440" s="4"/>
      <c r="E440" s="4"/>
    </row>
    <row r="441" spans="1:5" ht="12.75">
      <c r="A441" s="4"/>
      <c r="B441" s="4"/>
      <c r="C441" s="4"/>
      <c r="D441" s="4"/>
      <c r="E441" s="4"/>
    </row>
    <row r="442" spans="1:5" ht="12.75">
      <c r="A442" s="4"/>
      <c r="B442" s="4"/>
      <c r="C442" s="4"/>
      <c r="D442" s="4"/>
      <c r="E442" s="4"/>
    </row>
    <row r="443" spans="1:5" ht="12.75">
      <c r="A443" s="4"/>
      <c r="B443" s="4"/>
      <c r="C443" s="4"/>
      <c r="D443" s="4"/>
      <c r="E443" s="4"/>
    </row>
    <row r="444" spans="1:5" ht="12.75">
      <c r="A444" s="4"/>
      <c r="B444" s="4"/>
      <c r="C444" s="4"/>
      <c r="D444" s="4"/>
      <c r="E444" s="4"/>
    </row>
    <row r="445" spans="1:5" ht="12.75">
      <c r="A445" s="4"/>
      <c r="B445" s="4"/>
      <c r="C445" s="4"/>
      <c r="D445" s="4"/>
      <c r="E445" s="4"/>
    </row>
    <row r="446" spans="1:5" ht="12.75">
      <c r="A446" s="4"/>
      <c r="B446" s="4"/>
      <c r="C446" s="4"/>
      <c r="D446" s="4"/>
      <c r="E446" s="4"/>
    </row>
    <row r="447" spans="1:5" ht="12.75">
      <c r="A447" s="4"/>
      <c r="B447" s="4"/>
      <c r="C447" s="4"/>
      <c r="D447" s="4"/>
      <c r="E447" s="4"/>
    </row>
    <row r="448" spans="1:5" ht="12.75">
      <c r="A448" s="4"/>
      <c r="B448" s="4"/>
      <c r="C448" s="4"/>
      <c r="D448" s="4"/>
      <c r="E448" s="4"/>
    </row>
    <row r="449" spans="1:5" ht="12.75">
      <c r="A449" s="4"/>
      <c r="B449" s="4"/>
      <c r="C449" s="4"/>
      <c r="D449" s="4"/>
      <c r="E449" s="4"/>
    </row>
    <row r="450" spans="1:5" ht="12.75">
      <c r="A450" s="4"/>
      <c r="B450" s="4"/>
      <c r="C450" s="4"/>
      <c r="D450" s="4"/>
      <c r="E450" s="4"/>
    </row>
    <row r="451" spans="1:5" ht="12.75">
      <c r="A451" s="4"/>
      <c r="B451" s="4"/>
      <c r="C451" s="4"/>
      <c r="D451" s="4"/>
      <c r="E451" s="4"/>
    </row>
    <row r="452" spans="1:5" ht="12.75">
      <c r="A452" s="4"/>
      <c r="B452" s="4"/>
      <c r="C452" s="4"/>
      <c r="D452" s="4"/>
      <c r="E452" s="4"/>
    </row>
    <row r="453" spans="1:5" ht="12.75">
      <c r="A453" s="4"/>
      <c r="B453" s="4"/>
      <c r="C453" s="4"/>
      <c r="D453" s="4"/>
      <c r="E453" s="4"/>
    </row>
    <row r="454" spans="1:5" ht="12.75">
      <c r="A454" s="4"/>
      <c r="B454" s="4"/>
      <c r="C454" s="4"/>
      <c r="D454" s="4"/>
      <c r="E454" s="4"/>
    </row>
    <row r="455" spans="1:5" ht="12.75">
      <c r="A455" s="4"/>
      <c r="B455" s="4"/>
      <c r="C455" s="4"/>
      <c r="D455" s="4"/>
      <c r="E455" s="4"/>
    </row>
    <row r="456" spans="1:5" ht="12.75">
      <c r="A456" s="4"/>
      <c r="B456" s="4"/>
      <c r="C456" s="4"/>
      <c r="D456" s="4"/>
      <c r="E456" s="4"/>
    </row>
    <row r="457" spans="1:5" ht="12.75">
      <c r="A457" s="4"/>
      <c r="B457" s="4"/>
      <c r="C457" s="4"/>
      <c r="D457" s="4"/>
      <c r="E457" s="4"/>
    </row>
    <row r="458" spans="1:5" ht="12.75">
      <c r="A458" s="4"/>
      <c r="B458" s="4"/>
      <c r="C458" s="4"/>
      <c r="D458" s="4"/>
      <c r="E458" s="4"/>
    </row>
    <row r="459" spans="1:5" ht="12.75">
      <c r="A459" s="4"/>
      <c r="B459" s="4"/>
      <c r="C459" s="4"/>
      <c r="D459" s="4"/>
      <c r="E459" s="4"/>
    </row>
    <row r="460" spans="1:5" ht="12.75">
      <c r="A460" s="4"/>
      <c r="B460" s="4"/>
      <c r="C460" s="4"/>
      <c r="D460" s="4"/>
      <c r="E460" s="4"/>
    </row>
    <row r="461" spans="1:5" ht="12.75">
      <c r="A461" s="4"/>
      <c r="B461" s="4"/>
      <c r="C461" s="4"/>
      <c r="D461" s="4"/>
      <c r="E461" s="4"/>
    </row>
    <row r="462" spans="1:5" ht="12.75">
      <c r="A462" s="4"/>
      <c r="B462" s="4"/>
      <c r="C462" s="4"/>
      <c r="D462" s="4"/>
      <c r="E462" s="4"/>
    </row>
    <row r="463" spans="1:5" ht="12.75">
      <c r="A463" s="4"/>
      <c r="B463" s="4"/>
      <c r="C463" s="4"/>
      <c r="D463" s="4"/>
      <c r="E463" s="4"/>
    </row>
    <row r="464" spans="1:5" ht="12.75">
      <c r="A464" s="4"/>
      <c r="B464" s="4"/>
      <c r="C464" s="4"/>
      <c r="D464" s="4"/>
      <c r="E464" s="4"/>
    </row>
    <row r="465" spans="1:5" ht="12.75">
      <c r="A465" s="4"/>
      <c r="B465" s="4"/>
      <c r="C465" s="4"/>
      <c r="D465" s="4"/>
      <c r="E465" s="4"/>
    </row>
    <row r="466" spans="1:5" ht="12.75">
      <c r="A466" s="4"/>
      <c r="B466" s="4"/>
      <c r="C466" s="4"/>
      <c r="D466" s="4"/>
      <c r="E466" s="4"/>
    </row>
    <row r="467" spans="1:5" ht="12.75">
      <c r="A467" s="4"/>
      <c r="B467" s="4"/>
      <c r="C467" s="4"/>
      <c r="D467" s="4"/>
      <c r="E467" s="4"/>
    </row>
    <row r="468" spans="1:5" ht="12.75">
      <c r="A468" s="4"/>
      <c r="B468" s="4"/>
      <c r="C468" s="4"/>
      <c r="D468" s="4"/>
      <c r="E468" s="4"/>
    </row>
    <row r="469" spans="1:5" ht="12.75">
      <c r="A469" s="4"/>
      <c r="B469" s="4"/>
      <c r="C469" s="4"/>
      <c r="D469" s="4"/>
      <c r="E469" s="4"/>
    </row>
    <row r="470" spans="1:5" ht="12.75">
      <c r="A470" s="4"/>
      <c r="B470" s="4"/>
      <c r="C470" s="4"/>
      <c r="D470" s="4"/>
      <c r="E470" s="4"/>
    </row>
    <row r="471" spans="1:5" ht="12.75">
      <c r="A471" s="4"/>
      <c r="B471" s="4"/>
      <c r="C471" s="4"/>
      <c r="D471" s="4"/>
      <c r="E471" s="4"/>
    </row>
    <row r="472" spans="1:5" ht="12.75">
      <c r="A472" s="4"/>
      <c r="B472" s="4"/>
      <c r="C472" s="4"/>
      <c r="D472" s="4"/>
      <c r="E472" s="4"/>
    </row>
    <row r="473" spans="1:5" ht="12.75">
      <c r="A473" s="4"/>
      <c r="B473" s="4"/>
      <c r="C473" s="4"/>
      <c r="D473" s="4"/>
      <c r="E473" s="4"/>
    </row>
    <row r="474" spans="1:5" ht="12.75">
      <c r="A474" s="4"/>
      <c r="B474" s="4"/>
      <c r="C474" s="4"/>
      <c r="D474" s="4"/>
      <c r="E474" s="4"/>
    </row>
    <row r="475" spans="1:5" ht="12.75">
      <c r="A475" s="4"/>
      <c r="B475" s="4"/>
      <c r="C475" s="4"/>
      <c r="D475" s="4"/>
      <c r="E475" s="4"/>
    </row>
    <row r="476" spans="1:5" ht="12.75">
      <c r="A476" s="4"/>
      <c r="B476" s="4"/>
      <c r="C476" s="4"/>
      <c r="D476" s="4"/>
      <c r="E476" s="4"/>
    </row>
    <row r="477" spans="1:5" ht="12.75">
      <c r="A477" s="4"/>
      <c r="B477" s="4"/>
      <c r="C477" s="4"/>
      <c r="D477" s="4"/>
      <c r="E477" s="4"/>
    </row>
    <row r="478" spans="1:5" ht="12.75">
      <c r="A478" s="4"/>
      <c r="B478" s="4"/>
      <c r="C478" s="4"/>
      <c r="D478" s="4"/>
      <c r="E478" s="4"/>
    </row>
    <row r="479" spans="1:5" ht="12.75">
      <c r="A479" s="4"/>
      <c r="B479" s="4"/>
      <c r="C479" s="4"/>
      <c r="D479" s="4"/>
      <c r="E479" s="4"/>
    </row>
    <row r="480" spans="1:5" ht="12.75">
      <c r="A480" s="4"/>
      <c r="B480" s="4"/>
      <c r="C480" s="4"/>
      <c r="D480" s="4"/>
      <c r="E480" s="4"/>
    </row>
    <row r="481" spans="1:5" ht="12.75">
      <c r="A481" s="4"/>
      <c r="B481" s="4"/>
      <c r="C481" s="4"/>
      <c r="D481" s="4"/>
      <c r="E481" s="4"/>
    </row>
    <row r="482" spans="1:5" ht="12.75">
      <c r="A482" s="4"/>
      <c r="B482" s="4"/>
      <c r="C482" s="4"/>
      <c r="D482" s="4"/>
      <c r="E482" s="4"/>
    </row>
    <row r="483" spans="1:5" ht="12.75">
      <c r="A483" s="4"/>
      <c r="B483" s="4"/>
      <c r="C483" s="4"/>
      <c r="D483" s="4"/>
      <c r="E483" s="4"/>
    </row>
    <row r="484" spans="1:5" ht="12.75">
      <c r="A484" s="4"/>
      <c r="B484" s="4"/>
      <c r="C484" s="4"/>
      <c r="D484" s="4"/>
      <c r="E484" s="4"/>
    </row>
    <row r="485" spans="1:5" ht="12.75">
      <c r="A485" s="4"/>
      <c r="B485" s="4"/>
      <c r="C485" s="4"/>
      <c r="D485" s="4"/>
      <c r="E485" s="4"/>
    </row>
    <row r="486" spans="1:5" ht="12.75">
      <c r="A486" s="4"/>
      <c r="B486" s="4"/>
      <c r="C486" s="4"/>
      <c r="D486" s="4"/>
      <c r="E486" s="4"/>
    </row>
    <row r="487" spans="1:5" ht="12.75">
      <c r="A487" s="4"/>
      <c r="B487" s="4"/>
      <c r="C487" s="4"/>
      <c r="D487" s="4"/>
      <c r="E487" s="4"/>
    </row>
    <row r="488" spans="1:5" ht="12.75">
      <c r="A488" s="4"/>
      <c r="B488" s="4"/>
      <c r="C488" s="4"/>
      <c r="D488" s="4"/>
      <c r="E488" s="4"/>
    </row>
    <row r="489" spans="1:5" ht="12.75">
      <c r="A489" s="4"/>
      <c r="B489" s="4"/>
      <c r="C489" s="4"/>
      <c r="D489" s="4"/>
      <c r="E489" s="4"/>
    </row>
    <row r="490" spans="1:5" ht="12.75">
      <c r="A490" s="4"/>
      <c r="B490" s="4"/>
      <c r="C490" s="4"/>
      <c r="D490" s="4"/>
      <c r="E490" s="4"/>
    </row>
    <row r="491" spans="1:5" ht="12.75">
      <c r="A491" s="4"/>
      <c r="B491" s="4"/>
      <c r="C491" s="4"/>
      <c r="D491" s="4"/>
      <c r="E491" s="4"/>
    </row>
    <row r="492" spans="1:5" ht="12.75">
      <c r="A492" s="4"/>
      <c r="B492" s="4"/>
      <c r="C492" s="4"/>
      <c r="D492" s="4"/>
      <c r="E492" s="4"/>
    </row>
    <row r="493" spans="1:5" ht="12.75">
      <c r="A493" s="4"/>
      <c r="B493" s="4"/>
      <c r="C493" s="4"/>
      <c r="D493" s="4"/>
      <c r="E493" s="4"/>
    </row>
    <row r="494" spans="1:5" ht="12.75">
      <c r="A494" s="4"/>
      <c r="B494" s="4"/>
      <c r="C494" s="4"/>
      <c r="D494" s="4"/>
      <c r="E494" s="4"/>
    </row>
    <row r="495" spans="1:5" ht="12.75">
      <c r="A495" s="4"/>
      <c r="B495" s="4"/>
      <c r="C495" s="4"/>
      <c r="D495" s="4"/>
      <c r="E495" s="4"/>
    </row>
    <row r="496" spans="1:5" ht="12.75">
      <c r="A496" s="4"/>
      <c r="B496" s="4"/>
      <c r="C496" s="4"/>
      <c r="D496" s="4"/>
      <c r="E496" s="4"/>
    </row>
    <row r="497" spans="1:5" ht="12.75">
      <c r="A497" s="4"/>
      <c r="B497" s="4"/>
      <c r="C497" s="4"/>
      <c r="D497" s="4"/>
      <c r="E497" s="4"/>
    </row>
    <row r="498" spans="1:5" ht="12.75">
      <c r="A498" s="4"/>
      <c r="B498" s="4"/>
      <c r="C498" s="4"/>
      <c r="D498" s="4"/>
      <c r="E498" s="4"/>
    </row>
    <row r="499" spans="1:5" ht="12.75">
      <c r="A499" s="4"/>
      <c r="B499" s="4"/>
      <c r="C499" s="4"/>
      <c r="D499" s="4"/>
      <c r="E499" s="4"/>
    </row>
    <row r="500" spans="1:5" ht="12.75">
      <c r="A500" s="4"/>
      <c r="B500" s="4"/>
      <c r="C500" s="4"/>
      <c r="D500" s="4"/>
      <c r="E500" s="4"/>
    </row>
    <row r="501" spans="1:5" ht="12.75">
      <c r="A501" s="4"/>
      <c r="B501" s="4"/>
      <c r="C501" s="4"/>
      <c r="D501" s="4"/>
      <c r="E501" s="4"/>
    </row>
    <row r="502" spans="1:5" ht="12.75">
      <c r="A502" s="4"/>
      <c r="B502" s="4"/>
      <c r="C502" s="4"/>
      <c r="D502" s="4"/>
      <c r="E502" s="4"/>
    </row>
    <row r="503" spans="1:5" ht="12.75">
      <c r="A503" s="4"/>
      <c r="B503" s="4"/>
      <c r="C503" s="4"/>
      <c r="D503" s="4"/>
      <c r="E503" s="4"/>
    </row>
    <row r="504" spans="1:5" ht="12.75">
      <c r="A504" s="4"/>
      <c r="B504" s="4"/>
      <c r="C504" s="4"/>
      <c r="D504" s="4"/>
      <c r="E504" s="4"/>
    </row>
    <row r="505" spans="1:5" ht="12.75">
      <c r="A505" s="4"/>
      <c r="B505" s="4"/>
      <c r="C505" s="4"/>
      <c r="D505" s="4"/>
      <c r="E505" s="4"/>
    </row>
    <row r="506" spans="1:5" ht="12.75">
      <c r="A506" s="4"/>
      <c r="B506" s="4"/>
      <c r="C506" s="4"/>
      <c r="D506" s="4"/>
      <c r="E506" s="4"/>
    </row>
    <row r="507" spans="1:5" ht="12.75">
      <c r="A507" s="4"/>
      <c r="B507" s="4"/>
      <c r="C507" s="4"/>
      <c r="D507" s="4"/>
      <c r="E507" s="4"/>
    </row>
    <row r="508" spans="1:5" ht="12.75">
      <c r="A508" s="4"/>
      <c r="B508" s="4"/>
      <c r="C508" s="4"/>
      <c r="D508" s="4"/>
      <c r="E508" s="4"/>
    </row>
    <row r="509" spans="1:5" ht="12.75">
      <c r="A509" s="4"/>
      <c r="B509" s="4"/>
      <c r="C509" s="4"/>
      <c r="D509" s="4"/>
      <c r="E509" s="4"/>
    </row>
    <row r="510" spans="1:5" ht="12.75">
      <c r="A510" s="4"/>
      <c r="B510" s="4"/>
      <c r="C510" s="4"/>
      <c r="D510" s="4"/>
      <c r="E510" s="4"/>
    </row>
    <row r="511" spans="1:5" ht="12.75">
      <c r="A511" s="4"/>
      <c r="B511" s="4"/>
      <c r="C511" s="4"/>
      <c r="D511" s="4"/>
      <c r="E511" s="4"/>
    </row>
    <row r="512" spans="1:5" ht="12.75">
      <c r="A512" s="4"/>
      <c r="B512" s="4"/>
      <c r="C512" s="4"/>
      <c r="D512" s="4"/>
      <c r="E512" s="4"/>
    </row>
    <row r="513" spans="1:5" ht="12.75">
      <c r="A513" s="4"/>
      <c r="B513" s="4"/>
      <c r="C513" s="4"/>
      <c r="D513" s="4"/>
      <c r="E513" s="4"/>
    </row>
    <row r="514" spans="1:5" ht="12.75">
      <c r="A514" s="4"/>
      <c r="B514" s="4"/>
      <c r="C514" s="4"/>
      <c r="D514" s="4"/>
      <c r="E514" s="4"/>
    </row>
    <row r="515" spans="1:5" ht="12.75">
      <c r="A515" s="4"/>
      <c r="B515" s="4"/>
      <c r="C515" s="4"/>
      <c r="D515" s="4"/>
      <c r="E515" s="4"/>
    </row>
    <row r="516" spans="1:5" ht="12.75">
      <c r="A516" s="4"/>
      <c r="B516" s="4"/>
      <c r="C516" s="4"/>
      <c r="D516" s="4"/>
      <c r="E516" s="4"/>
    </row>
    <row r="517" spans="1:5" ht="12.75">
      <c r="A517" s="4"/>
      <c r="B517" s="4"/>
      <c r="C517" s="4"/>
      <c r="D517" s="4"/>
      <c r="E517" s="4"/>
    </row>
    <row r="518" spans="1:5" ht="12.75">
      <c r="A518" s="4"/>
      <c r="B518" s="4"/>
      <c r="C518" s="4"/>
      <c r="D518" s="4"/>
      <c r="E518" s="4"/>
    </row>
    <row r="519" spans="1:5" ht="12.75">
      <c r="A519" s="4"/>
      <c r="B519" s="4"/>
      <c r="C519" s="4"/>
      <c r="D519" s="4"/>
      <c r="E519" s="4"/>
    </row>
    <row r="520" spans="1:5" ht="12.75">
      <c r="A520" s="4"/>
      <c r="B520" s="4"/>
      <c r="C520" s="4"/>
      <c r="D520" s="4"/>
      <c r="E520" s="4"/>
    </row>
    <row r="521" spans="1:5" ht="12.75">
      <c r="A521" s="4"/>
      <c r="B521" s="4"/>
      <c r="C521" s="4"/>
      <c r="D521" s="4"/>
      <c r="E521" s="4"/>
    </row>
    <row r="522" spans="1:5" ht="12.75">
      <c r="A522" s="4"/>
      <c r="B522" s="4"/>
      <c r="C522" s="4"/>
      <c r="D522" s="4"/>
      <c r="E522" s="4"/>
    </row>
    <row r="523" spans="1:5" ht="12.75">
      <c r="A523" s="4"/>
      <c r="B523" s="4"/>
      <c r="C523" s="4"/>
      <c r="D523" s="4"/>
      <c r="E523" s="4"/>
    </row>
    <row r="524" spans="1:5" ht="12.75">
      <c r="A524" s="4"/>
      <c r="B524" s="4"/>
      <c r="C524" s="4"/>
      <c r="D524" s="4"/>
      <c r="E524" s="4"/>
    </row>
    <row r="525" spans="1:5" ht="12.75">
      <c r="A525" s="4"/>
      <c r="B525" s="4"/>
      <c r="C525" s="4"/>
      <c r="D525" s="4"/>
      <c r="E525" s="4"/>
    </row>
    <row r="526" spans="1:5" ht="12.75">
      <c r="A526" s="4"/>
      <c r="B526" s="4"/>
      <c r="C526" s="4"/>
      <c r="D526" s="4"/>
      <c r="E526" s="4"/>
    </row>
    <row r="527" spans="1:5" ht="12.75">
      <c r="A527" s="4"/>
      <c r="B527" s="4"/>
      <c r="C527" s="4"/>
      <c r="D527" s="4"/>
      <c r="E527" s="4"/>
    </row>
    <row r="528" spans="1:5" ht="12.75">
      <c r="A528" s="4"/>
      <c r="B528" s="4"/>
      <c r="C528" s="4"/>
      <c r="D528" s="4"/>
      <c r="E528" s="4"/>
    </row>
    <row r="529" spans="1:5" ht="12.75">
      <c r="A529" s="4"/>
      <c r="B529" s="4"/>
      <c r="C529" s="4"/>
      <c r="D529" s="4"/>
      <c r="E529" s="4"/>
    </row>
    <row r="530" spans="1:5" ht="12.75">
      <c r="A530" s="4"/>
      <c r="B530" s="4"/>
      <c r="C530" s="4"/>
      <c r="D530" s="4"/>
      <c r="E530" s="4"/>
    </row>
    <row r="531" spans="1:5" ht="12.75">
      <c r="A531" s="4"/>
      <c r="B531" s="4"/>
      <c r="C531" s="4"/>
      <c r="D531" s="4"/>
      <c r="E531" s="4"/>
    </row>
    <row r="532" spans="1:5" ht="12.75">
      <c r="A532" s="4"/>
      <c r="B532" s="4"/>
      <c r="C532" s="4"/>
      <c r="D532" s="4"/>
      <c r="E532" s="4"/>
    </row>
    <row r="533" spans="1:5" ht="12.75">
      <c r="A533" s="4"/>
      <c r="B533" s="4"/>
      <c r="C533" s="4"/>
      <c r="D533" s="4"/>
      <c r="E533" s="4"/>
    </row>
    <row r="534" spans="1:5" ht="12.75">
      <c r="A534" s="4"/>
      <c r="B534" s="4"/>
      <c r="C534" s="4"/>
      <c r="D534" s="4"/>
      <c r="E534" s="4"/>
    </row>
    <row r="535" spans="1:5" ht="12.75">
      <c r="A535" s="4"/>
      <c r="B535" s="4"/>
      <c r="C535" s="4"/>
      <c r="D535" s="4"/>
      <c r="E535" s="4"/>
    </row>
    <row r="536" spans="1:5" ht="12.75">
      <c r="A536" s="4"/>
      <c r="B536" s="4"/>
      <c r="C536" s="4"/>
      <c r="D536" s="4"/>
      <c r="E536" s="4"/>
    </row>
    <row r="537" spans="1:5" ht="12.75">
      <c r="A537" s="4"/>
      <c r="B537" s="4"/>
      <c r="C537" s="4"/>
      <c r="D537" s="4"/>
      <c r="E537" s="4"/>
    </row>
    <row r="538" spans="1:5" ht="12.75">
      <c r="A538" s="4"/>
      <c r="B538" s="4"/>
      <c r="C538" s="4"/>
      <c r="D538" s="4"/>
      <c r="E538" s="4"/>
    </row>
    <row r="539" spans="1:5" ht="12.75">
      <c r="A539" s="4"/>
      <c r="B539" s="4"/>
      <c r="C539" s="4"/>
      <c r="D539" s="4"/>
      <c r="E539" s="4"/>
    </row>
    <row r="540" spans="1:5" ht="12.75">
      <c r="A540" s="4"/>
      <c r="B540" s="4"/>
      <c r="C540" s="4"/>
      <c r="D540" s="4"/>
      <c r="E540" s="4"/>
    </row>
    <row r="541" spans="1:5" ht="12.75">
      <c r="A541" s="4"/>
      <c r="B541" s="4"/>
      <c r="C541" s="4"/>
      <c r="D541" s="4"/>
      <c r="E541" s="4"/>
    </row>
    <row r="542" spans="1:5" ht="12.75">
      <c r="A542" s="4"/>
      <c r="B542" s="4"/>
      <c r="C542" s="4"/>
      <c r="D542" s="4"/>
      <c r="E542" s="4"/>
    </row>
    <row r="543" spans="1:5" ht="12.75">
      <c r="A543" s="4"/>
      <c r="B543" s="4"/>
      <c r="C543" s="4"/>
      <c r="D543" s="4"/>
      <c r="E543" s="4"/>
    </row>
    <row r="544" spans="1:5" ht="12.75">
      <c r="A544" s="4"/>
      <c r="B544" s="4"/>
      <c r="C544" s="4"/>
      <c r="D544" s="4"/>
      <c r="E544" s="4"/>
    </row>
    <row r="545" spans="1:5" ht="12.75">
      <c r="A545" s="4"/>
      <c r="B545" s="4"/>
      <c r="C545" s="4"/>
      <c r="D545" s="4"/>
      <c r="E545" s="4"/>
    </row>
    <row r="546" spans="1:5" ht="12.75">
      <c r="A546" s="4"/>
      <c r="B546" s="4"/>
      <c r="C546" s="4"/>
      <c r="D546" s="4"/>
      <c r="E546" s="4"/>
    </row>
    <row r="547" spans="1:5" ht="12.75">
      <c r="A547" s="4"/>
      <c r="B547" s="4"/>
      <c r="C547" s="4"/>
      <c r="D547" s="4"/>
      <c r="E547" s="4"/>
    </row>
    <row r="548" spans="1:5" ht="12.75">
      <c r="A548" s="4"/>
      <c r="B548" s="4"/>
      <c r="C548" s="4"/>
      <c r="D548" s="4"/>
      <c r="E548" s="4"/>
    </row>
    <row r="549" spans="1:5" ht="12.75">
      <c r="A549" s="4"/>
      <c r="B549" s="4"/>
      <c r="C549" s="4"/>
      <c r="D549" s="4"/>
      <c r="E549" s="4"/>
    </row>
    <row r="550" spans="1:5" ht="12.75">
      <c r="A550" s="4"/>
      <c r="B550" s="4"/>
      <c r="C550" s="4"/>
      <c r="D550" s="4"/>
      <c r="E550" s="4"/>
    </row>
    <row r="551" spans="1:5" ht="12.75">
      <c r="A551" s="4"/>
      <c r="B551" s="4"/>
      <c r="C551" s="4"/>
      <c r="D551" s="4"/>
      <c r="E551" s="4"/>
    </row>
    <row r="552" spans="1:5" ht="12.75">
      <c r="A552" s="4"/>
      <c r="B552" s="4"/>
      <c r="C552" s="4"/>
      <c r="D552" s="4"/>
      <c r="E552" s="4"/>
    </row>
    <row r="553" spans="1:5" ht="12.75">
      <c r="A553" s="4"/>
      <c r="B553" s="4"/>
      <c r="C553" s="4"/>
      <c r="D553" s="4"/>
      <c r="E553" s="4"/>
    </row>
    <row r="554" spans="1:5" ht="12.75">
      <c r="A554" s="4"/>
      <c r="B554" s="4"/>
      <c r="C554" s="4"/>
      <c r="D554" s="4"/>
      <c r="E554" s="4"/>
    </row>
    <row r="555" spans="1:5" ht="12.75">
      <c r="A555" s="4"/>
      <c r="B555" s="4"/>
      <c r="C555" s="4"/>
      <c r="D555" s="4"/>
      <c r="E555" s="4"/>
    </row>
    <row r="556" spans="1:5" ht="12.75">
      <c r="A556" s="4"/>
      <c r="B556" s="4"/>
      <c r="C556" s="4"/>
      <c r="D556" s="4"/>
      <c r="E556" s="4"/>
    </row>
    <row r="557" spans="1:5" ht="12.75">
      <c r="A557" s="4"/>
      <c r="B557" s="4"/>
      <c r="C557" s="4"/>
      <c r="D557" s="4"/>
      <c r="E557" s="4"/>
    </row>
    <row r="558" spans="1:5" ht="12.75">
      <c r="A558" s="4"/>
      <c r="B558" s="4"/>
      <c r="C558" s="4"/>
      <c r="D558" s="4"/>
      <c r="E558" s="4"/>
    </row>
    <row r="559" spans="1:5" ht="12.75">
      <c r="A559" s="4"/>
      <c r="B559" s="4"/>
      <c r="C559" s="4"/>
      <c r="D559" s="4"/>
      <c r="E559" s="4"/>
    </row>
    <row r="560" spans="1:5" ht="12.75">
      <c r="A560" s="4"/>
      <c r="B560" s="4"/>
      <c r="C560" s="4"/>
      <c r="D560" s="4"/>
      <c r="E560" s="4"/>
    </row>
    <row r="561" spans="1:5" ht="12.75">
      <c r="A561" s="4"/>
      <c r="B561" s="4"/>
      <c r="C561" s="4"/>
      <c r="D561" s="4"/>
      <c r="E561" s="4"/>
    </row>
    <row r="562" spans="1:5" ht="12.75">
      <c r="A562" s="4"/>
      <c r="B562" s="4"/>
      <c r="C562" s="4"/>
      <c r="D562" s="4"/>
      <c r="E562" s="4"/>
    </row>
    <row r="563" spans="1:5" ht="12.75">
      <c r="A563" s="4"/>
      <c r="B563" s="4"/>
      <c r="C563" s="4"/>
      <c r="D563" s="4"/>
      <c r="E563" s="4"/>
    </row>
    <row r="564" spans="1:5" ht="12.75">
      <c r="A564" s="4"/>
      <c r="B564" s="4"/>
      <c r="C564" s="4"/>
      <c r="D564" s="4"/>
      <c r="E564" s="4"/>
    </row>
    <row r="565" spans="1:5" ht="12.75">
      <c r="A565" s="4"/>
      <c r="B565" s="4"/>
      <c r="C565" s="4"/>
      <c r="D565" s="4"/>
      <c r="E565" s="4"/>
    </row>
    <row r="566" spans="1:5" ht="12.75">
      <c r="A566" s="4"/>
      <c r="B566" s="4"/>
      <c r="C566" s="4"/>
      <c r="D566" s="4"/>
      <c r="E566" s="4"/>
    </row>
    <row r="567" spans="1:5" ht="12.75">
      <c r="A567" s="4"/>
      <c r="B567" s="4"/>
      <c r="C567" s="4"/>
      <c r="D567" s="4"/>
      <c r="E567" s="4"/>
    </row>
    <row r="568" spans="1:5" ht="12.75">
      <c r="A568" s="4"/>
      <c r="B568" s="4"/>
      <c r="C568" s="4"/>
      <c r="D568" s="4"/>
      <c r="E568" s="4"/>
    </row>
    <row r="569" spans="1:5" ht="12.75">
      <c r="A569" s="4"/>
      <c r="B569" s="4"/>
      <c r="C569" s="4"/>
      <c r="D569" s="4"/>
      <c r="E569" s="4"/>
    </row>
    <row r="570" spans="1:5" ht="12.75">
      <c r="A570" s="4"/>
      <c r="B570" s="4"/>
      <c r="C570" s="4"/>
      <c r="D570" s="4"/>
      <c r="E570" s="4"/>
    </row>
    <row r="571" spans="1:5" ht="12.75">
      <c r="A571" s="4"/>
      <c r="B571" s="4"/>
      <c r="C571" s="4"/>
      <c r="D571" s="4"/>
      <c r="E571" s="4"/>
    </row>
    <row r="572" spans="1:5" ht="12.75">
      <c r="A572" s="4"/>
      <c r="B572" s="4"/>
      <c r="C572" s="4"/>
      <c r="D572" s="4"/>
      <c r="E572" s="4"/>
    </row>
    <row r="573" spans="1:5" ht="12.75">
      <c r="A573" s="4"/>
      <c r="B573" s="4"/>
      <c r="C573" s="4"/>
      <c r="D573" s="4"/>
      <c r="E573" s="4"/>
    </row>
    <row r="574" spans="1:5" ht="12.75">
      <c r="A574" s="4"/>
      <c r="B574" s="4"/>
      <c r="C574" s="4"/>
      <c r="D574" s="4"/>
      <c r="E574" s="4"/>
    </row>
    <row r="575" spans="1:5" ht="12.75">
      <c r="A575" s="4"/>
      <c r="B575" s="4"/>
      <c r="C575" s="4"/>
      <c r="D575" s="4"/>
      <c r="E575" s="4"/>
    </row>
    <row r="576" spans="1:5" ht="12.75">
      <c r="A576" s="4"/>
      <c r="B576" s="4"/>
      <c r="C576" s="4"/>
      <c r="D576" s="4"/>
      <c r="E576" s="4"/>
    </row>
    <row r="577" spans="1:5" ht="12.75">
      <c r="A577" s="4"/>
      <c r="B577" s="4"/>
      <c r="C577" s="4"/>
      <c r="D577" s="4"/>
      <c r="E577" s="4"/>
    </row>
    <row r="578" spans="1:5" ht="12.75">
      <c r="A578" s="4"/>
      <c r="B578" s="4"/>
      <c r="C578" s="4"/>
      <c r="D578" s="4"/>
      <c r="E578" s="4"/>
    </row>
    <row r="579" spans="1:5" ht="12.75">
      <c r="A579" s="4"/>
      <c r="B579" s="4"/>
      <c r="C579" s="4"/>
      <c r="D579" s="4"/>
      <c r="E579" s="4"/>
    </row>
    <row r="580" spans="1:5" ht="12.75">
      <c r="A580" s="4"/>
      <c r="B580" s="4"/>
      <c r="C580" s="4"/>
      <c r="D580" s="4"/>
      <c r="E580" s="4"/>
    </row>
    <row r="581" spans="1:5" ht="12.75">
      <c r="A581" s="4"/>
      <c r="B581" s="4"/>
      <c r="C581" s="4"/>
      <c r="D581" s="4"/>
      <c r="E581" s="4"/>
    </row>
    <row r="582" spans="1:5" ht="12.75">
      <c r="A582" s="4"/>
      <c r="B582" s="4"/>
      <c r="C582" s="4"/>
      <c r="D582" s="4"/>
      <c r="E582" s="4"/>
    </row>
    <row r="583" spans="1:5" ht="12.75">
      <c r="A583" s="4"/>
      <c r="B583" s="4"/>
      <c r="C583" s="4"/>
      <c r="D583" s="4"/>
      <c r="E583" s="4"/>
    </row>
    <row r="584" spans="1:5" ht="12.75">
      <c r="A584" s="4"/>
      <c r="B584" s="4"/>
      <c r="C584" s="4"/>
      <c r="D584" s="4"/>
      <c r="E584" s="4"/>
    </row>
    <row r="585" spans="1:5" ht="12.75">
      <c r="A585" s="4"/>
      <c r="B585" s="4"/>
      <c r="C585" s="4"/>
      <c r="D585" s="4"/>
      <c r="E585" s="4"/>
    </row>
    <row r="586" spans="1:5" ht="12.75">
      <c r="A586" s="4"/>
      <c r="B586" s="4"/>
      <c r="C586" s="4"/>
      <c r="D586" s="4"/>
      <c r="E586" s="4"/>
    </row>
    <row r="587" spans="1:5" ht="12.75">
      <c r="A587" s="4"/>
      <c r="B587" s="4"/>
      <c r="C587" s="4"/>
      <c r="D587" s="4"/>
      <c r="E587" s="4"/>
    </row>
    <row r="588" spans="1:5" ht="12.75">
      <c r="A588" s="4"/>
      <c r="B588" s="4"/>
      <c r="C588" s="4"/>
      <c r="D588" s="4"/>
      <c r="E588" s="4"/>
    </row>
    <row r="589" spans="1:5" ht="12.75">
      <c r="A589" s="4"/>
      <c r="B589" s="4"/>
      <c r="C589" s="4"/>
      <c r="D589" s="4"/>
      <c r="E589" s="4"/>
    </row>
    <row r="590" spans="1:5" ht="12.75">
      <c r="A590" s="4"/>
      <c r="B590" s="4"/>
      <c r="C590" s="4"/>
      <c r="D590" s="4"/>
      <c r="E590" s="4"/>
    </row>
    <row r="591" spans="1:5" ht="12.75">
      <c r="A591" s="4"/>
      <c r="B591" s="4"/>
      <c r="C591" s="4"/>
      <c r="D591" s="4"/>
      <c r="E591" s="4"/>
    </row>
    <row r="592" spans="1:5" ht="12.75">
      <c r="A592" s="4"/>
      <c r="B592" s="4"/>
      <c r="C592" s="4"/>
      <c r="D592" s="4"/>
      <c r="E592" s="4"/>
    </row>
    <row r="593" spans="1:5" ht="12.75">
      <c r="A593" s="4"/>
      <c r="B593" s="4"/>
      <c r="C593" s="4"/>
      <c r="D593" s="4"/>
      <c r="E593" s="4"/>
    </row>
    <row r="594" spans="1:5" ht="12.75">
      <c r="A594" s="4"/>
      <c r="B594" s="4"/>
      <c r="C594" s="4"/>
      <c r="D594" s="4"/>
      <c r="E594" s="4"/>
    </row>
    <row r="595" spans="1:5" ht="12.75">
      <c r="A595" s="4"/>
      <c r="B595" s="4"/>
      <c r="C595" s="4"/>
      <c r="D595" s="4"/>
      <c r="E595" s="4"/>
    </row>
    <row r="596" spans="1:5" ht="12.75">
      <c r="A596" s="4"/>
      <c r="B596" s="4"/>
      <c r="C596" s="4"/>
      <c r="D596" s="4"/>
      <c r="E596" s="4"/>
    </row>
    <row r="597" spans="1:5" ht="12.75">
      <c r="A597" s="4"/>
      <c r="B597" s="4"/>
      <c r="C597" s="4"/>
      <c r="D597" s="4"/>
      <c r="E597" s="4"/>
    </row>
    <row r="598" spans="1:5" ht="12.75">
      <c r="A598" s="4"/>
      <c r="B598" s="4"/>
      <c r="C598" s="4"/>
      <c r="D598" s="4"/>
      <c r="E598" s="4"/>
    </row>
    <row r="599" spans="1:5" ht="12.75">
      <c r="A599" s="4"/>
      <c r="B599" s="4"/>
      <c r="C599" s="4"/>
      <c r="D599" s="4"/>
      <c r="E599" s="4"/>
    </row>
    <row r="600" spans="1:5" ht="12.75">
      <c r="A600" s="4"/>
      <c r="B600" s="4"/>
      <c r="C600" s="4"/>
      <c r="D600" s="4"/>
      <c r="E600" s="4"/>
    </row>
    <row r="601" spans="1:5" ht="12.75">
      <c r="A601" s="4"/>
      <c r="B601" s="4"/>
      <c r="C601" s="4"/>
      <c r="D601" s="4"/>
      <c r="E601" s="4"/>
    </row>
    <row r="602" spans="1:5" ht="12.75">
      <c r="A602" s="4"/>
      <c r="B602" s="4"/>
      <c r="C602" s="4"/>
      <c r="D602" s="4"/>
      <c r="E602" s="4"/>
    </row>
    <row r="603" spans="1:5" ht="12.75">
      <c r="A603" s="4"/>
      <c r="B603" s="4"/>
      <c r="C603" s="4"/>
      <c r="D603" s="4"/>
      <c r="E603" s="4"/>
    </row>
    <row r="604" spans="1:5" ht="12.75">
      <c r="A604" s="4"/>
      <c r="B604" s="4"/>
      <c r="C604" s="4"/>
      <c r="D604" s="4"/>
      <c r="E604" s="4"/>
    </row>
    <row r="605" spans="1:5" ht="12.75">
      <c r="A605" s="4"/>
      <c r="B605" s="4"/>
      <c r="C605" s="4"/>
      <c r="D605" s="4"/>
      <c r="E605" s="4"/>
    </row>
    <row r="606" spans="1:5" ht="12.75">
      <c r="A606" s="4"/>
      <c r="B606" s="4"/>
      <c r="C606" s="4"/>
      <c r="D606" s="4"/>
      <c r="E606" s="4"/>
    </row>
    <row r="607" spans="1:5" ht="12.75">
      <c r="A607" s="4"/>
      <c r="B607" s="4"/>
      <c r="C607" s="4"/>
      <c r="D607" s="4"/>
      <c r="E607" s="4"/>
    </row>
    <row r="608" spans="1:5" ht="12.75">
      <c r="A608" s="4"/>
      <c r="B608" s="4"/>
      <c r="C608" s="4"/>
      <c r="D608" s="4"/>
      <c r="E608" s="4"/>
    </row>
    <row r="609" spans="1:5" ht="12.75">
      <c r="A609" s="4"/>
      <c r="B609" s="4"/>
      <c r="C609" s="4"/>
      <c r="D609" s="4"/>
      <c r="E609" s="4"/>
    </row>
    <row r="610" spans="1:5" ht="12.75">
      <c r="A610" s="4"/>
      <c r="B610" s="4"/>
      <c r="C610" s="4"/>
      <c r="D610" s="4"/>
      <c r="E610" s="4"/>
    </row>
    <row r="611" spans="1:5" ht="12.75">
      <c r="A611" s="4"/>
      <c r="B611" s="4"/>
      <c r="C611" s="4"/>
      <c r="D611" s="4"/>
      <c r="E611" s="4"/>
    </row>
    <row r="612" spans="1:5" ht="12.75">
      <c r="A612" s="4"/>
      <c r="B612" s="4"/>
      <c r="C612" s="4"/>
      <c r="D612" s="4"/>
      <c r="E612" s="4"/>
    </row>
    <row r="613" spans="1:5" ht="12.75">
      <c r="A613" s="4"/>
      <c r="B613" s="4"/>
      <c r="C613" s="4"/>
      <c r="D613" s="4"/>
      <c r="E613" s="4"/>
    </row>
    <row r="614" spans="1:5" ht="12.75">
      <c r="A614" s="4"/>
      <c r="B614" s="4"/>
      <c r="C614" s="4"/>
      <c r="D614" s="4"/>
      <c r="E614" s="4"/>
    </row>
    <row r="615" spans="1:5" ht="12.75">
      <c r="A615" s="4"/>
      <c r="B615" s="4"/>
      <c r="C615" s="4"/>
      <c r="D615" s="4"/>
      <c r="E615" s="4"/>
    </row>
    <row r="616" spans="1:5" ht="12.75">
      <c r="A616" s="4"/>
      <c r="B616" s="4"/>
      <c r="C616" s="4"/>
      <c r="D616" s="4"/>
      <c r="E616" s="4"/>
    </row>
    <row r="617" spans="1:5" ht="12.75">
      <c r="A617" s="4"/>
      <c r="B617" s="4"/>
      <c r="C617" s="4"/>
      <c r="D617" s="4"/>
      <c r="E617" s="4"/>
    </row>
    <row r="618" spans="1:5" ht="12.75">
      <c r="A618" s="4"/>
      <c r="B618" s="4"/>
      <c r="C618" s="4"/>
      <c r="D618" s="4"/>
      <c r="E618" s="4"/>
    </row>
    <row r="619" spans="1:5" ht="12.75">
      <c r="A619" s="4"/>
      <c r="B619" s="4"/>
      <c r="C619" s="4"/>
      <c r="D619" s="4"/>
      <c r="E619" s="4"/>
    </row>
    <row r="620" spans="1:5" ht="12.75">
      <c r="A620" s="4"/>
      <c r="B620" s="4"/>
      <c r="C620" s="4"/>
      <c r="D620" s="4"/>
      <c r="E620" s="4"/>
    </row>
    <row r="621" spans="1:5" ht="12.75">
      <c r="A621" s="4"/>
      <c r="B621" s="4"/>
      <c r="C621" s="4"/>
      <c r="D621" s="4"/>
      <c r="E621" s="4"/>
    </row>
    <row r="622" spans="1:5" ht="12.75">
      <c r="A622" s="4"/>
      <c r="B622" s="4"/>
      <c r="C622" s="4"/>
      <c r="D622" s="4"/>
      <c r="E622" s="4"/>
    </row>
    <row r="623" spans="1:5" ht="12.75">
      <c r="A623" s="4"/>
      <c r="B623" s="4"/>
      <c r="C623" s="4"/>
      <c r="D623" s="4"/>
      <c r="E623" s="4"/>
    </row>
    <row r="624" spans="1:5" ht="12.75">
      <c r="A624" s="4"/>
      <c r="B624" s="4"/>
      <c r="C624" s="4"/>
      <c r="D624" s="4"/>
      <c r="E624" s="4"/>
    </row>
    <row r="625" spans="1:5" ht="12.75">
      <c r="A625" s="4"/>
      <c r="B625" s="4"/>
      <c r="C625" s="4"/>
      <c r="D625" s="4"/>
      <c r="E625" s="4"/>
    </row>
    <row r="626" spans="1:5" ht="12.75">
      <c r="A626" s="4"/>
      <c r="B626" s="4"/>
      <c r="C626" s="4"/>
      <c r="D626" s="4"/>
      <c r="E626" s="4"/>
    </row>
    <row r="627" spans="1:5" ht="12.75">
      <c r="A627" s="4"/>
      <c r="B627" s="4"/>
      <c r="C627" s="4"/>
      <c r="D627" s="4"/>
      <c r="E627" s="4"/>
    </row>
    <row r="628" spans="1:5" ht="12.75">
      <c r="A628" s="4"/>
      <c r="B628" s="4"/>
      <c r="C628" s="4"/>
      <c r="D628" s="4"/>
      <c r="E628" s="4"/>
    </row>
    <row r="629" spans="1:5" ht="12.75">
      <c r="A629" s="4"/>
      <c r="B629" s="4"/>
      <c r="C629" s="4"/>
      <c r="D629" s="4"/>
      <c r="E629" s="4"/>
    </row>
    <row r="630" spans="1:5" ht="12.75">
      <c r="A630" s="4"/>
      <c r="B630" s="4"/>
      <c r="C630" s="4"/>
      <c r="D630" s="4"/>
      <c r="E630" s="4"/>
    </row>
    <row r="631" spans="1:5" ht="12.75">
      <c r="A631" s="4"/>
      <c r="B631" s="4"/>
      <c r="C631" s="4"/>
      <c r="D631" s="4"/>
      <c r="E631" s="4"/>
    </row>
    <row r="632" spans="1:5" ht="12.75">
      <c r="A632" s="4"/>
      <c r="B632" s="4"/>
      <c r="C632" s="4"/>
      <c r="D632" s="4"/>
      <c r="E632" s="4"/>
    </row>
    <row r="633" spans="1:5" ht="12.75">
      <c r="A633" s="4"/>
      <c r="B633" s="4"/>
      <c r="C633" s="4"/>
      <c r="D633" s="4"/>
      <c r="E633" s="4"/>
    </row>
    <row r="634" spans="1:5" ht="12.75">
      <c r="A634" s="4"/>
      <c r="B634" s="4"/>
      <c r="C634" s="4"/>
      <c r="D634" s="4"/>
      <c r="E634" s="4"/>
    </row>
    <row r="635" spans="1:5" ht="12.75">
      <c r="A635" s="4"/>
      <c r="B635" s="4"/>
      <c r="C635" s="4"/>
      <c r="D635" s="4"/>
      <c r="E635" s="4"/>
    </row>
    <row r="636" spans="1:5" ht="12.75">
      <c r="A636" s="4"/>
      <c r="B636" s="4"/>
      <c r="C636" s="4"/>
      <c r="D636" s="4"/>
      <c r="E636" s="4"/>
    </row>
    <row r="637" spans="1:5" ht="12.75">
      <c r="A637" s="4"/>
      <c r="B637" s="4"/>
      <c r="C637" s="4"/>
      <c r="D637" s="4"/>
      <c r="E637" s="4"/>
    </row>
    <row r="638" spans="1:5" ht="12.75">
      <c r="A638" s="4"/>
      <c r="B638" s="4"/>
      <c r="C638" s="4"/>
      <c r="D638" s="4"/>
      <c r="E638" s="4"/>
    </row>
    <row r="639" spans="1:5" ht="12.75">
      <c r="A639" s="4"/>
      <c r="B639" s="4"/>
      <c r="C639" s="4"/>
      <c r="D639" s="4"/>
      <c r="E639" s="4"/>
    </row>
    <row r="640" spans="1:5" ht="12.75">
      <c r="A640" s="4"/>
      <c r="B640" s="4"/>
      <c r="C640" s="4"/>
      <c r="D640" s="4"/>
      <c r="E640" s="4"/>
    </row>
    <row r="641" spans="1:5" ht="12.75">
      <c r="A641" s="4"/>
      <c r="B641" s="4"/>
      <c r="C641" s="4"/>
      <c r="D641" s="4"/>
      <c r="E641" s="4"/>
    </row>
    <row r="642" spans="1:5" ht="12.75">
      <c r="A642" s="4"/>
      <c r="B642" s="4"/>
      <c r="C642" s="4"/>
      <c r="D642" s="4"/>
      <c r="E642" s="4"/>
    </row>
    <row r="643" spans="1:5" ht="12.75">
      <c r="A643" s="4"/>
      <c r="B643" s="4"/>
      <c r="C643" s="4"/>
      <c r="D643" s="4"/>
      <c r="E643" s="4"/>
    </row>
    <row r="644" spans="1:5" ht="12.75">
      <c r="A644" s="4"/>
      <c r="B644" s="4"/>
      <c r="C644" s="4"/>
      <c r="D644" s="4"/>
      <c r="E644" s="4"/>
    </row>
    <row r="645" spans="1:5" ht="12.75">
      <c r="A645" s="4"/>
      <c r="B645" s="4"/>
      <c r="C645" s="4"/>
      <c r="D645" s="4"/>
      <c r="E645" s="4"/>
    </row>
    <row r="646" spans="1:5" ht="12.75">
      <c r="A646" s="4"/>
      <c r="B646" s="4"/>
      <c r="C646" s="4"/>
      <c r="D646" s="4"/>
      <c r="E646" s="4"/>
    </row>
    <row r="647" spans="1:5" ht="12.75">
      <c r="A647" s="4"/>
      <c r="B647" s="4"/>
      <c r="C647" s="4"/>
      <c r="D647" s="4"/>
      <c r="E647" s="4"/>
    </row>
    <row r="648" spans="1:5" ht="12.75">
      <c r="A648" s="4"/>
      <c r="B648" s="4"/>
      <c r="C648" s="4"/>
      <c r="D648" s="4"/>
      <c r="E648" s="4"/>
    </row>
    <row r="649" spans="1:5" ht="12.75">
      <c r="A649" s="4"/>
      <c r="B649" s="4"/>
      <c r="C649" s="4"/>
      <c r="D649" s="4"/>
      <c r="E649" s="4"/>
    </row>
    <row r="650" spans="1:5" ht="12.75">
      <c r="A650" s="4"/>
      <c r="B650" s="4"/>
      <c r="C650" s="4"/>
      <c r="D650" s="4"/>
      <c r="E650" s="4"/>
    </row>
    <row r="651" spans="1:5" ht="12.75">
      <c r="A651" s="4"/>
      <c r="B651" s="4"/>
      <c r="C651" s="4"/>
      <c r="D651" s="4"/>
      <c r="E651" s="4"/>
    </row>
    <row r="652" spans="1:5" ht="12.75">
      <c r="A652" s="4"/>
      <c r="B652" s="4"/>
      <c r="C652" s="4"/>
      <c r="D652" s="4"/>
      <c r="E652" s="4"/>
    </row>
    <row r="653" spans="1:5" ht="12.75">
      <c r="A653" s="4"/>
      <c r="B653" s="4"/>
      <c r="C653" s="4"/>
      <c r="D653" s="4"/>
      <c r="E653" s="4"/>
    </row>
    <row r="654" spans="1:5" ht="12.75">
      <c r="A654" s="4"/>
      <c r="B654" s="4"/>
      <c r="C654" s="4"/>
      <c r="D654" s="4"/>
      <c r="E654" s="4"/>
    </row>
    <row r="655" spans="1:5" ht="12.75">
      <c r="A655" s="4"/>
      <c r="B655" s="4"/>
      <c r="C655" s="4"/>
      <c r="D655" s="4"/>
      <c r="E655" s="4"/>
    </row>
    <row r="656" spans="1:5" ht="12.75">
      <c r="A656" s="4"/>
      <c r="B656" s="4"/>
      <c r="C656" s="4"/>
      <c r="D656" s="4"/>
      <c r="E656" s="4"/>
    </row>
    <row r="657" spans="1:5" ht="12.75">
      <c r="A657" s="4"/>
      <c r="B657" s="4"/>
      <c r="C657" s="4"/>
      <c r="D657" s="4"/>
      <c r="E657" s="4"/>
    </row>
    <row r="658" spans="1:5" ht="12.75">
      <c r="A658" s="4"/>
      <c r="B658" s="4"/>
      <c r="C658" s="4"/>
      <c r="D658" s="4"/>
      <c r="E658" s="4"/>
    </row>
    <row r="659" spans="1:5" ht="12.75">
      <c r="A659" s="4"/>
      <c r="B659" s="4"/>
      <c r="C659" s="4"/>
      <c r="D659" s="4"/>
      <c r="E659" s="4"/>
    </row>
    <row r="660" spans="1:5" ht="12.75">
      <c r="A660" s="4"/>
      <c r="B660" s="4"/>
      <c r="C660" s="4"/>
      <c r="D660" s="4"/>
      <c r="E660" s="4"/>
    </row>
    <row r="661" spans="1:5" ht="12.75">
      <c r="A661" s="4"/>
      <c r="B661" s="4"/>
      <c r="C661" s="4"/>
      <c r="D661" s="4"/>
      <c r="E661" s="4"/>
    </row>
    <row r="662" spans="1:5" ht="12.75">
      <c r="A662" s="4"/>
      <c r="B662" s="4"/>
      <c r="C662" s="4"/>
      <c r="D662" s="4"/>
      <c r="E662" s="4"/>
    </row>
    <row r="663" spans="1:5" ht="12.75">
      <c r="A663" s="4"/>
      <c r="B663" s="4"/>
      <c r="C663" s="4"/>
      <c r="D663" s="4"/>
      <c r="E663" s="4"/>
    </row>
    <row r="664" spans="1:5" ht="12.75">
      <c r="A664" s="4"/>
      <c r="B664" s="4"/>
      <c r="C664" s="4"/>
      <c r="D664" s="4"/>
      <c r="E664" s="4"/>
    </row>
    <row r="665" spans="1:5" ht="12.75">
      <c r="A665" s="4"/>
      <c r="B665" s="4"/>
      <c r="C665" s="4"/>
      <c r="D665" s="4"/>
      <c r="E665" s="4"/>
    </row>
    <row r="666" spans="1:5" ht="12.75">
      <c r="A666" s="4"/>
      <c r="B666" s="4"/>
      <c r="C666" s="4"/>
      <c r="D666" s="4"/>
      <c r="E666" s="4"/>
    </row>
    <row r="667" spans="1:5" ht="12.75">
      <c r="A667" s="4"/>
      <c r="B667" s="4"/>
      <c r="C667" s="4"/>
      <c r="D667" s="4"/>
      <c r="E667" s="4"/>
    </row>
    <row r="668" spans="1:5" ht="12.75">
      <c r="A668" s="4"/>
      <c r="B668" s="4"/>
      <c r="C668" s="4"/>
      <c r="D668" s="4"/>
      <c r="E668" s="4"/>
    </row>
    <row r="669" spans="1:5" ht="12.75">
      <c r="A669" s="4"/>
      <c r="B669" s="4"/>
      <c r="C669" s="4"/>
      <c r="D669" s="4"/>
      <c r="E669" s="4"/>
    </row>
    <row r="670" spans="1:5" ht="12.75">
      <c r="A670" s="4"/>
      <c r="B670" s="4"/>
      <c r="C670" s="4"/>
      <c r="D670" s="4"/>
      <c r="E670" s="4"/>
    </row>
    <row r="671" spans="1:5" ht="12.75">
      <c r="A671" s="4"/>
      <c r="B671" s="4"/>
      <c r="C671" s="4"/>
      <c r="D671" s="4"/>
      <c r="E671" s="4"/>
    </row>
    <row r="672" spans="1:5" ht="12.75">
      <c r="A672" s="4"/>
      <c r="B672" s="4"/>
      <c r="C672" s="4"/>
      <c r="D672" s="4"/>
      <c r="E672" s="4"/>
    </row>
    <row r="673" spans="1:5" ht="12.75">
      <c r="A673" s="4"/>
      <c r="B673" s="4"/>
      <c r="C673" s="4"/>
      <c r="D673" s="4"/>
      <c r="E673" s="4"/>
    </row>
    <row r="674" spans="1:5" ht="12.75">
      <c r="A674" s="4"/>
      <c r="B674" s="4"/>
      <c r="C674" s="4"/>
      <c r="D674" s="4"/>
      <c r="E674" s="4"/>
    </row>
    <row r="675" spans="1:5" ht="12.75">
      <c r="A675" s="4"/>
      <c r="B675" s="4"/>
      <c r="C675" s="4"/>
      <c r="D675" s="4"/>
      <c r="E675" s="4"/>
    </row>
    <row r="676" spans="1:5" ht="12.75">
      <c r="A676" s="4"/>
      <c r="B676" s="4"/>
      <c r="C676" s="4"/>
      <c r="D676" s="4"/>
      <c r="E676" s="4"/>
    </row>
    <row r="677" spans="1:5" ht="12.75">
      <c r="A677" s="4"/>
      <c r="B677" s="4"/>
      <c r="C677" s="4"/>
      <c r="D677" s="4"/>
      <c r="E677" s="4"/>
    </row>
    <row r="678" spans="1:5" ht="12.75">
      <c r="A678" s="4"/>
      <c r="B678" s="4"/>
      <c r="C678" s="4"/>
      <c r="D678" s="4"/>
      <c r="E678" s="4"/>
    </row>
    <row r="679" spans="1:5" ht="12.75">
      <c r="A679" s="4"/>
      <c r="B679" s="4"/>
      <c r="C679" s="4"/>
      <c r="D679" s="4"/>
      <c r="E679" s="4"/>
    </row>
    <row r="680" spans="1:5" ht="12.75">
      <c r="A680" s="4"/>
      <c r="B680" s="4"/>
      <c r="C680" s="4"/>
      <c r="D680" s="4"/>
      <c r="E680" s="4"/>
    </row>
    <row r="681" spans="1:5" ht="12.75">
      <c r="A681" s="4"/>
      <c r="B681" s="4"/>
      <c r="C681" s="4"/>
      <c r="D681" s="4"/>
      <c r="E681" s="4"/>
    </row>
    <row r="682" spans="1:5" ht="12.75">
      <c r="A682" s="4"/>
      <c r="B682" s="4"/>
      <c r="C682" s="4"/>
      <c r="D682" s="4"/>
      <c r="E682" s="4"/>
    </row>
    <row r="683" spans="1:5" ht="12.75">
      <c r="A683" s="4"/>
      <c r="B683" s="4"/>
      <c r="C683" s="4"/>
      <c r="D683" s="4"/>
      <c r="E683" s="4"/>
    </row>
    <row r="684" spans="1:5" ht="12.75">
      <c r="A684" s="4"/>
      <c r="B684" s="4"/>
      <c r="C684" s="4"/>
      <c r="D684" s="4"/>
      <c r="E684" s="4"/>
    </row>
    <row r="685" spans="1:5" ht="12.75">
      <c r="A685" s="4"/>
      <c r="B685" s="4"/>
      <c r="C685" s="4"/>
      <c r="D685" s="4"/>
      <c r="E685" s="4"/>
    </row>
    <row r="686" spans="1:5" ht="12.75">
      <c r="A686" s="4"/>
      <c r="B686" s="4"/>
      <c r="C686" s="4"/>
      <c r="D686" s="4"/>
      <c r="E686" s="4"/>
    </row>
    <row r="687" spans="1:5" ht="12.75">
      <c r="A687" s="4"/>
      <c r="B687" s="4"/>
      <c r="C687" s="4"/>
      <c r="D687" s="4"/>
      <c r="E687" s="4"/>
    </row>
    <row r="688" spans="1:5" ht="12.75">
      <c r="A688" s="4"/>
      <c r="B688" s="4"/>
      <c r="C688" s="4"/>
      <c r="D688" s="4"/>
      <c r="E688" s="4"/>
    </row>
    <row r="689" spans="1:5" ht="12.75">
      <c r="A689" s="4"/>
      <c r="B689" s="4"/>
      <c r="C689" s="4"/>
      <c r="D689" s="4"/>
      <c r="E689" s="4"/>
    </row>
    <row r="690" spans="1:5" ht="12.75">
      <c r="A690" s="4"/>
      <c r="B690" s="4"/>
      <c r="C690" s="4"/>
      <c r="D690" s="4"/>
      <c r="E690" s="4"/>
    </row>
    <row r="691" spans="1:5" ht="12.75">
      <c r="A691" s="4"/>
      <c r="B691" s="4"/>
      <c r="C691" s="4"/>
      <c r="D691" s="4"/>
      <c r="E691" s="4"/>
    </row>
    <row r="692" spans="1:5" ht="12.75">
      <c r="A692" s="4"/>
      <c r="B692" s="4"/>
      <c r="C692" s="4"/>
      <c r="D692" s="4"/>
      <c r="E692" s="4"/>
    </row>
    <row r="693" spans="1:5" ht="12.75">
      <c r="A693" s="4"/>
      <c r="B693" s="4"/>
      <c r="C693" s="4"/>
      <c r="D693" s="4"/>
      <c r="E693" s="4"/>
    </row>
    <row r="694" spans="1:5" ht="12.75">
      <c r="A694" s="4"/>
      <c r="B694" s="4"/>
      <c r="C694" s="4"/>
      <c r="D694" s="4"/>
      <c r="E694" s="4"/>
    </row>
    <row r="695" spans="1:5" ht="12.75">
      <c r="A695" s="4"/>
      <c r="B695" s="4"/>
      <c r="C695" s="4"/>
      <c r="D695" s="4"/>
      <c r="E695" s="4"/>
    </row>
    <row r="696" spans="1:5" ht="12.75">
      <c r="A696" s="4"/>
      <c r="B696" s="4"/>
      <c r="C696" s="4"/>
      <c r="D696" s="4"/>
      <c r="E696" s="4"/>
    </row>
    <row r="697" spans="1:5" ht="12.75">
      <c r="A697" s="4"/>
      <c r="B697" s="4"/>
      <c r="C697" s="4"/>
      <c r="D697" s="4"/>
      <c r="E697" s="4"/>
    </row>
    <row r="698" spans="1:5" ht="12.75">
      <c r="A698" s="4"/>
      <c r="B698" s="4"/>
      <c r="C698" s="4"/>
      <c r="D698" s="4"/>
      <c r="E698" s="4"/>
    </row>
    <row r="699" spans="1:5" ht="12.75">
      <c r="A699" s="4"/>
      <c r="B699" s="4"/>
      <c r="C699" s="4"/>
      <c r="D699" s="4"/>
      <c r="E699" s="4"/>
    </row>
    <row r="700" spans="1:5" ht="12.75">
      <c r="A700" s="4"/>
      <c r="B700" s="4"/>
      <c r="C700" s="4"/>
      <c r="D700" s="4"/>
      <c r="E700" s="4"/>
    </row>
    <row r="701" spans="1:5" ht="12.75">
      <c r="A701" s="4"/>
      <c r="B701" s="4"/>
      <c r="C701" s="4"/>
      <c r="D701" s="4"/>
      <c r="E701" s="4"/>
    </row>
    <row r="702" spans="1:5" ht="12.75">
      <c r="A702" s="4"/>
      <c r="B702" s="4"/>
      <c r="C702" s="4"/>
      <c r="D702" s="4"/>
      <c r="E702" s="4"/>
    </row>
    <row r="703" spans="1:5" ht="12.75">
      <c r="A703" s="4"/>
      <c r="B703" s="4"/>
      <c r="C703" s="4"/>
      <c r="D703" s="4"/>
      <c r="E703" s="4"/>
    </row>
    <row r="704" spans="1:5" ht="12.75">
      <c r="A704" s="4"/>
      <c r="B704" s="4"/>
      <c r="C704" s="4"/>
      <c r="D704" s="4"/>
      <c r="E704" s="4"/>
    </row>
    <row r="705" spans="1:5" ht="12.75">
      <c r="A705" s="4"/>
      <c r="B705" s="4"/>
      <c r="C705" s="4"/>
      <c r="D705" s="4"/>
      <c r="E705" s="4"/>
    </row>
    <row r="706" spans="1:5" ht="12.75">
      <c r="A706" s="4"/>
      <c r="B706" s="4"/>
      <c r="C706" s="4"/>
      <c r="D706" s="4"/>
      <c r="E706" s="4"/>
    </row>
    <row r="707" spans="1:5" ht="12.75">
      <c r="A707" s="4"/>
      <c r="B707" s="4"/>
      <c r="C707" s="4"/>
      <c r="D707" s="4"/>
      <c r="E707" s="4"/>
    </row>
    <row r="708" spans="1:5" ht="12.75">
      <c r="A708" s="4"/>
      <c r="B708" s="4"/>
      <c r="C708" s="4"/>
      <c r="D708" s="4"/>
      <c r="E708" s="4"/>
    </row>
    <row r="709" spans="1:5" ht="12.75">
      <c r="A709" s="4"/>
      <c r="B709" s="4"/>
      <c r="C709" s="4"/>
      <c r="D709" s="4"/>
      <c r="E709" s="4"/>
    </row>
    <row r="710" spans="1:5" ht="12.75">
      <c r="A710" s="4"/>
      <c r="B710" s="4"/>
      <c r="C710" s="4"/>
      <c r="D710" s="4"/>
      <c r="E710" s="4"/>
    </row>
    <row r="711" spans="1:5" ht="12.75">
      <c r="A711" s="4"/>
      <c r="B711" s="4"/>
      <c r="C711" s="4"/>
      <c r="D711" s="4"/>
      <c r="E711" s="4"/>
    </row>
    <row r="712" spans="1:5" ht="12.75">
      <c r="A712" s="4"/>
      <c r="B712" s="4"/>
      <c r="C712" s="4"/>
      <c r="D712" s="4"/>
      <c r="E712" s="4"/>
    </row>
    <row r="713" spans="1:5" ht="12.75">
      <c r="A713" s="4"/>
      <c r="B713" s="4"/>
      <c r="C713" s="4"/>
      <c r="D713" s="4"/>
      <c r="E713" s="4"/>
    </row>
    <row r="714" spans="1:5" ht="12.75">
      <c r="A714" s="4"/>
      <c r="B714" s="4"/>
      <c r="C714" s="4"/>
      <c r="D714" s="4"/>
      <c r="E714" s="4"/>
    </row>
    <row r="715" spans="1:5" ht="12.75">
      <c r="A715" s="4"/>
      <c r="B715" s="4"/>
      <c r="C715" s="4"/>
      <c r="D715" s="4"/>
      <c r="E715" s="4"/>
    </row>
    <row r="716" spans="1:5" ht="12.75">
      <c r="A716" s="4"/>
      <c r="B716" s="4"/>
      <c r="C716" s="4"/>
      <c r="D716" s="4"/>
      <c r="E716" s="4"/>
    </row>
    <row r="717" spans="1:5" ht="12.75">
      <c r="A717" s="4"/>
      <c r="B717" s="4"/>
      <c r="C717" s="4"/>
      <c r="D717" s="4"/>
      <c r="E717" s="4"/>
    </row>
    <row r="718" spans="1:5" ht="12.75">
      <c r="A718" s="4"/>
      <c r="B718" s="4"/>
      <c r="C718" s="4"/>
      <c r="D718" s="4"/>
      <c r="E718" s="4"/>
    </row>
    <row r="719" spans="1:5" ht="12.75">
      <c r="A719" s="4"/>
      <c r="B719" s="4"/>
      <c r="C719" s="4"/>
      <c r="D719" s="4"/>
      <c r="E719" s="4"/>
    </row>
    <row r="720" spans="1:5" ht="12.75">
      <c r="A720" s="4"/>
      <c r="B720" s="4"/>
      <c r="C720" s="4"/>
      <c r="D720" s="4"/>
      <c r="E720" s="4"/>
    </row>
    <row r="721" spans="1:5" ht="12.75">
      <c r="A721" s="4"/>
      <c r="B721" s="4"/>
      <c r="C721" s="4"/>
      <c r="D721" s="4"/>
      <c r="E721" s="4"/>
    </row>
    <row r="722" spans="1:5" ht="12.75">
      <c r="A722" s="4"/>
      <c r="B722" s="4"/>
      <c r="C722" s="4"/>
      <c r="D722" s="4"/>
      <c r="E722" s="4"/>
    </row>
    <row r="723" spans="1:5" ht="12.75">
      <c r="A723" s="4"/>
      <c r="B723" s="4"/>
      <c r="C723" s="4"/>
      <c r="D723" s="4"/>
      <c r="E723" s="4"/>
    </row>
    <row r="724" spans="1:5" ht="12.75">
      <c r="A724" s="4"/>
      <c r="B724" s="4"/>
      <c r="C724" s="4"/>
      <c r="D724" s="4"/>
      <c r="E724" s="4"/>
    </row>
    <row r="725" spans="1:5" ht="12.75">
      <c r="A725" s="4"/>
      <c r="B725" s="4"/>
      <c r="C725" s="4"/>
      <c r="D725" s="4"/>
      <c r="E725" s="4"/>
    </row>
    <row r="726" spans="1:5" ht="12.75">
      <c r="A726" s="4"/>
      <c r="B726" s="4"/>
      <c r="C726" s="4"/>
      <c r="D726" s="4"/>
      <c r="E726" s="4"/>
    </row>
    <row r="727" spans="1:5" ht="12.75">
      <c r="A727" s="4"/>
      <c r="B727" s="4"/>
      <c r="C727" s="4"/>
      <c r="D727" s="4"/>
      <c r="E727" s="4"/>
    </row>
    <row r="728" spans="1:5" ht="12.75">
      <c r="A728" s="4"/>
      <c r="B728" s="4"/>
      <c r="C728" s="4"/>
      <c r="D728" s="4"/>
      <c r="E728" s="4"/>
    </row>
    <row r="729" spans="1:5" ht="12.75">
      <c r="A729" s="4"/>
      <c r="B729" s="4"/>
      <c r="C729" s="4"/>
      <c r="D729" s="4"/>
      <c r="E729" s="4"/>
    </row>
    <row r="730" spans="1:5" ht="12.75">
      <c r="A730" s="4"/>
      <c r="B730" s="4"/>
      <c r="C730" s="4"/>
      <c r="D730" s="4"/>
      <c r="E730" s="4"/>
    </row>
    <row r="731" spans="1:5" ht="12.75">
      <c r="A731" s="4"/>
      <c r="B731" s="4"/>
      <c r="C731" s="4"/>
      <c r="D731" s="4"/>
      <c r="E731" s="4"/>
    </row>
    <row r="732" spans="1:5" ht="12.75">
      <c r="A732" s="4"/>
      <c r="B732" s="4"/>
      <c r="C732" s="4"/>
      <c r="D732" s="4"/>
      <c r="E732" s="4"/>
    </row>
    <row r="733" spans="1:5" ht="12.75">
      <c r="A733" s="4"/>
      <c r="B733" s="4"/>
      <c r="C733" s="4"/>
      <c r="D733" s="4"/>
      <c r="E733" s="4"/>
    </row>
    <row r="734" spans="1:5" ht="12.75">
      <c r="A734" s="4"/>
      <c r="B734" s="4"/>
      <c r="C734" s="4"/>
      <c r="D734" s="4"/>
      <c r="E734" s="4"/>
    </row>
    <row r="735" spans="1:5" ht="12.75">
      <c r="A735" s="4"/>
      <c r="B735" s="4"/>
      <c r="C735" s="4"/>
      <c r="D735" s="4"/>
      <c r="E735" s="4"/>
    </row>
    <row r="736" spans="1:5" ht="12.75">
      <c r="A736" s="4"/>
      <c r="B736" s="4"/>
      <c r="C736" s="4"/>
      <c r="D736" s="4"/>
      <c r="E736" s="4"/>
    </row>
    <row r="737" spans="1:5" ht="12.75">
      <c r="A737" s="4"/>
      <c r="B737" s="4"/>
      <c r="C737" s="4"/>
      <c r="D737" s="4"/>
      <c r="E737" s="4"/>
    </row>
    <row r="738" spans="1:5" ht="12.75">
      <c r="A738" s="4"/>
      <c r="B738" s="4"/>
      <c r="C738" s="4"/>
      <c r="D738" s="4"/>
      <c r="E738" s="4"/>
    </row>
    <row r="739" spans="1:5" ht="12.75">
      <c r="A739" s="4"/>
      <c r="B739" s="4"/>
      <c r="C739" s="4"/>
      <c r="D739" s="4"/>
      <c r="E739" s="4"/>
    </row>
    <row r="740" spans="1:5" ht="12.75">
      <c r="A740" s="4"/>
      <c r="B740" s="4"/>
      <c r="C740" s="4"/>
      <c r="D740" s="4"/>
      <c r="E740" s="4"/>
    </row>
    <row r="741" spans="1:5" ht="12.75">
      <c r="A741" s="4"/>
      <c r="B741" s="4"/>
      <c r="C741" s="4"/>
      <c r="D741" s="4"/>
      <c r="E741" s="4"/>
    </row>
    <row r="742" spans="1:5" ht="12.75">
      <c r="A742" s="4"/>
      <c r="B742" s="4"/>
      <c r="C742" s="4"/>
      <c r="D742" s="4"/>
      <c r="E742" s="4"/>
    </row>
    <row r="743" spans="1:5" ht="12.75">
      <c r="A743" s="4"/>
      <c r="B743" s="4"/>
      <c r="C743" s="4"/>
      <c r="D743" s="4"/>
      <c r="E743" s="4"/>
    </row>
    <row r="744" spans="1:5" ht="12.75">
      <c r="A744" s="4"/>
      <c r="B744" s="4"/>
      <c r="C744" s="4"/>
      <c r="D744" s="4"/>
      <c r="E744" s="4"/>
    </row>
    <row r="745" spans="1:5" ht="12.75">
      <c r="A745" s="4"/>
      <c r="B745" s="4"/>
      <c r="C745" s="4"/>
      <c r="D745" s="4"/>
      <c r="E745" s="4"/>
    </row>
    <row r="746" spans="1:5" ht="12.75">
      <c r="A746" s="4"/>
      <c r="B746" s="4"/>
      <c r="C746" s="4"/>
      <c r="D746" s="4"/>
      <c r="E746" s="4"/>
    </row>
    <row r="747" spans="1:5" ht="12.75">
      <c r="A747" s="4"/>
      <c r="B747" s="4"/>
      <c r="C747" s="4"/>
      <c r="D747" s="4"/>
      <c r="E747" s="4"/>
    </row>
    <row r="748" spans="1:5" ht="12.75">
      <c r="A748" s="4"/>
      <c r="B748" s="4"/>
      <c r="C748" s="4"/>
      <c r="D748" s="4"/>
      <c r="E748" s="4"/>
    </row>
    <row r="749" spans="1:5" ht="12.75">
      <c r="A749" s="4"/>
      <c r="B749" s="4"/>
      <c r="C749" s="4"/>
      <c r="D749" s="4"/>
      <c r="E749" s="4"/>
    </row>
    <row r="750" spans="1:5" ht="12.75">
      <c r="A750" s="4"/>
      <c r="B750" s="4"/>
      <c r="C750" s="4"/>
      <c r="D750" s="4"/>
      <c r="E750" s="4"/>
    </row>
    <row r="751" spans="1:5" ht="12.75">
      <c r="A751" s="4"/>
      <c r="B751" s="4"/>
      <c r="C751" s="4"/>
      <c r="D751" s="4"/>
      <c r="E751" s="4"/>
    </row>
    <row r="752" spans="1:5" ht="12.75">
      <c r="A752" s="4"/>
      <c r="B752" s="4"/>
      <c r="C752" s="4"/>
      <c r="D752" s="4"/>
      <c r="E752" s="4"/>
    </row>
    <row r="753" spans="1:5" ht="12.75">
      <c r="A753" s="4"/>
      <c r="B753" s="4"/>
      <c r="C753" s="4"/>
      <c r="D753" s="4"/>
      <c r="E753" s="4"/>
    </row>
    <row r="754" spans="1:5" ht="12.75">
      <c r="A754" s="4"/>
      <c r="B754" s="4"/>
      <c r="C754" s="4"/>
      <c r="D754" s="4"/>
      <c r="E754" s="4"/>
    </row>
    <row r="755" spans="1:5" ht="12.75">
      <c r="A755" s="4"/>
      <c r="B755" s="4"/>
      <c r="C755" s="4"/>
      <c r="D755" s="4"/>
      <c r="E755" s="4"/>
    </row>
    <row r="756" spans="1:5" ht="12.75">
      <c r="A756" s="4"/>
      <c r="B756" s="4"/>
      <c r="C756" s="4"/>
      <c r="D756" s="4"/>
      <c r="E756" s="4"/>
    </row>
    <row r="757" spans="1:5" ht="12.75">
      <c r="A757" s="4"/>
      <c r="B757" s="4"/>
      <c r="C757" s="4"/>
      <c r="D757" s="4"/>
      <c r="E757" s="4"/>
    </row>
    <row r="758" spans="1:5" ht="12.75">
      <c r="A758" s="4"/>
      <c r="B758" s="4"/>
      <c r="C758" s="4"/>
      <c r="D758" s="4"/>
      <c r="E758" s="4"/>
    </row>
    <row r="759" spans="1:5" ht="12.75">
      <c r="A759" s="4"/>
      <c r="B759" s="4"/>
      <c r="C759" s="4"/>
      <c r="D759" s="4"/>
      <c r="E759" s="4"/>
    </row>
    <row r="760" spans="1:5" ht="12.75">
      <c r="A760" s="4"/>
      <c r="B760" s="4"/>
      <c r="C760" s="4"/>
      <c r="D760" s="4"/>
      <c r="E760" s="4"/>
    </row>
    <row r="761" spans="1:5" ht="12.75">
      <c r="A761" s="4"/>
      <c r="B761" s="4"/>
      <c r="C761" s="4"/>
      <c r="D761" s="4"/>
      <c r="E761" s="4"/>
    </row>
    <row r="762" spans="1:5" ht="12.75">
      <c r="A762" s="4"/>
      <c r="B762" s="4"/>
      <c r="C762" s="4"/>
      <c r="D762" s="4"/>
      <c r="E762" s="4"/>
    </row>
    <row r="763" spans="1:5" ht="12.75">
      <c r="A763" s="4"/>
      <c r="B763" s="4"/>
      <c r="C763" s="4"/>
      <c r="D763" s="4"/>
      <c r="E763" s="4"/>
    </row>
    <row r="764" spans="1:5" ht="12.75">
      <c r="A764" s="4"/>
      <c r="B764" s="4"/>
      <c r="C764" s="4"/>
      <c r="D764" s="4"/>
      <c r="E764" s="4"/>
    </row>
    <row r="765" spans="1:5" ht="12.75">
      <c r="A765" s="4"/>
      <c r="B765" s="4"/>
      <c r="C765" s="4"/>
      <c r="D765" s="4"/>
      <c r="E765" s="4"/>
    </row>
    <row r="766" spans="1:5" ht="12.75">
      <c r="A766" s="4"/>
      <c r="B766" s="4"/>
      <c r="C766" s="4"/>
      <c r="D766" s="4"/>
      <c r="E766" s="4"/>
    </row>
    <row r="767" spans="1:5" ht="12.75">
      <c r="A767" s="4"/>
      <c r="B767" s="4"/>
      <c r="C767" s="4"/>
      <c r="D767" s="4"/>
      <c r="E767" s="4"/>
    </row>
    <row r="768" spans="1:5" ht="12.75">
      <c r="A768" s="4"/>
      <c r="B768" s="4"/>
      <c r="C768" s="4"/>
      <c r="D768" s="4"/>
      <c r="E768" s="4"/>
    </row>
    <row r="769" spans="1:5" ht="12.75">
      <c r="A769" s="4"/>
      <c r="B769" s="4"/>
      <c r="C769" s="4"/>
      <c r="D769" s="4"/>
      <c r="E769" s="4"/>
    </row>
    <row r="770" spans="1:5" ht="12.75">
      <c r="A770" s="4"/>
      <c r="B770" s="4"/>
      <c r="C770" s="4"/>
      <c r="D770" s="4"/>
      <c r="E770" s="4"/>
    </row>
    <row r="771" spans="1:5" ht="12.75">
      <c r="A771" s="4"/>
      <c r="B771" s="4"/>
      <c r="C771" s="4"/>
      <c r="D771" s="4"/>
      <c r="E771" s="4"/>
    </row>
    <row r="772" spans="1:5" ht="12.75">
      <c r="A772" s="4"/>
      <c r="B772" s="4"/>
      <c r="C772" s="4"/>
      <c r="D772" s="4"/>
      <c r="E772" s="4"/>
    </row>
    <row r="773" spans="1:5" ht="12.75">
      <c r="A773" s="4"/>
      <c r="B773" s="4"/>
      <c r="C773" s="4"/>
      <c r="D773" s="4"/>
      <c r="E773" s="4"/>
    </row>
    <row r="774" spans="1:5" ht="12.75">
      <c r="A774" s="4"/>
      <c r="B774" s="4"/>
      <c r="C774" s="4"/>
      <c r="D774" s="4"/>
      <c r="E774" s="4"/>
    </row>
    <row r="775" spans="1:5" ht="12.75">
      <c r="A775" s="4"/>
      <c r="B775" s="4"/>
      <c r="C775" s="4"/>
      <c r="D775" s="4"/>
      <c r="E775" s="4"/>
    </row>
    <row r="776" spans="1:5" ht="12.75">
      <c r="A776" s="4"/>
      <c r="B776" s="4"/>
      <c r="C776" s="4"/>
      <c r="D776" s="4"/>
      <c r="E776" s="4"/>
    </row>
    <row r="777" spans="1:5" ht="12.75">
      <c r="A777" s="4"/>
      <c r="B777" s="4"/>
      <c r="C777" s="4"/>
      <c r="D777" s="4"/>
      <c r="E777" s="4"/>
    </row>
    <row r="778" spans="1:5" ht="12.75">
      <c r="A778" s="4"/>
      <c r="B778" s="4"/>
      <c r="C778" s="4"/>
      <c r="D778" s="4"/>
      <c r="E778" s="4"/>
    </row>
    <row r="779" spans="1:5" ht="12.75">
      <c r="A779" s="4"/>
      <c r="B779" s="4"/>
      <c r="C779" s="4"/>
      <c r="D779" s="4"/>
      <c r="E779" s="4"/>
    </row>
    <row r="780" spans="1:5" ht="12.75">
      <c r="A780" s="4"/>
      <c r="B780" s="4"/>
      <c r="C780" s="4"/>
      <c r="D780" s="4"/>
      <c r="E780" s="4"/>
    </row>
    <row r="781" spans="1:5" ht="12.75">
      <c r="A781" s="4"/>
      <c r="B781" s="4"/>
      <c r="C781" s="4"/>
      <c r="D781" s="4"/>
      <c r="E781" s="4"/>
    </row>
    <row r="782" spans="1:5" ht="12.75">
      <c r="A782" s="4"/>
      <c r="B782" s="4"/>
      <c r="C782" s="4"/>
      <c r="D782" s="4"/>
      <c r="E782" s="4"/>
    </row>
    <row r="783" spans="1:5" ht="12.75">
      <c r="A783" s="4"/>
      <c r="B783" s="4"/>
      <c r="C783" s="4"/>
      <c r="D783" s="4"/>
      <c r="E783" s="4"/>
    </row>
    <row r="784" spans="1:5" ht="12.75">
      <c r="A784" s="4"/>
      <c r="B784" s="4"/>
      <c r="C784" s="4"/>
      <c r="D784" s="4"/>
      <c r="E784" s="4"/>
    </row>
    <row r="785" spans="1:5" ht="12.75">
      <c r="A785" s="4"/>
      <c r="B785" s="4"/>
      <c r="C785" s="4"/>
      <c r="D785" s="4"/>
      <c r="E785" s="4"/>
    </row>
    <row r="786" spans="1:5" ht="12.75">
      <c r="A786" s="4"/>
      <c r="B786" s="4"/>
      <c r="C786" s="4"/>
      <c r="D786" s="4"/>
      <c r="E786" s="4"/>
    </row>
    <row r="787" spans="1:5" ht="12.75">
      <c r="A787" s="4"/>
      <c r="B787" s="4"/>
      <c r="C787" s="4"/>
      <c r="D787" s="4"/>
      <c r="E787" s="4"/>
    </row>
    <row r="788" spans="1:5" ht="12.75">
      <c r="A788" s="4"/>
      <c r="B788" s="4"/>
      <c r="C788" s="4"/>
      <c r="D788" s="4"/>
      <c r="E788" s="4"/>
    </row>
    <row r="789" spans="1:5" ht="12.75">
      <c r="A789" s="4"/>
      <c r="B789" s="4"/>
      <c r="C789" s="4"/>
      <c r="D789" s="4"/>
      <c r="E789" s="4"/>
    </row>
    <row r="790" spans="1:5" ht="12.75">
      <c r="A790" s="4"/>
      <c r="B790" s="4"/>
      <c r="C790" s="4"/>
      <c r="D790" s="4"/>
      <c r="E790" s="4"/>
    </row>
    <row r="791" spans="1:5" ht="12.75">
      <c r="A791" s="4"/>
      <c r="B791" s="4"/>
      <c r="C791" s="4"/>
      <c r="D791" s="4"/>
      <c r="E791" s="4"/>
    </row>
    <row r="792" spans="1:5" ht="12.75">
      <c r="A792" s="4"/>
      <c r="B792" s="4"/>
      <c r="C792" s="4"/>
      <c r="D792" s="4"/>
      <c r="E792" s="4"/>
    </row>
    <row r="793" spans="1:5" ht="12.75">
      <c r="A793" s="4"/>
      <c r="B793" s="4"/>
      <c r="C793" s="4"/>
      <c r="D793" s="4"/>
      <c r="E793" s="4"/>
    </row>
    <row r="794" spans="1:5" ht="12.75">
      <c r="A794" s="4"/>
      <c r="B794" s="4"/>
      <c r="C794" s="4"/>
      <c r="D794" s="4"/>
      <c r="E794" s="4"/>
    </row>
    <row r="795" spans="1:5" ht="12.75">
      <c r="A795" s="4"/>
      <c r="B795" s="4"/>
      <c r="C795" s="4"/>
      <c r="D795" s="4"/>
      <c r="E795" s="4"/>
    </row>
    <row r="796" spans="1:5" ht="12.75">
      <c r="A796" s="4"/>
      <c r="B796" s="4"/>
      <c r="C796" s="4"/>
      <c r="D796" s="4"/>
      <c r="E796" s="4"/>
    </row>
    <row r="797" spans="1:5" ht="12.75">
      <c r="A797" s="4"/>
      <c r="B797" s="4"/>
      <c r="C797" s="4"/>
      <c r="D797" s="4"/>
      <c r="E797" s="4"/>
    </row>
    <row r="798" spans="1:5" ht="12.75">
      <c r="A798" s="4"/>
      <c r="B798" s="4"/>
      <c r="C798" s="4"/>
      <c r="D798" s="4"/>
      <c r="E798" s="4"/>
    </row>
    <row r="799" spans="1:5" ht="12.75">
      <c r="A799" s="4"/>
      <c r="B799" s="4"/>
      <c r="C799" s="4"/>
      <c r="D799" s="4"/>
      <c r="E799" s="4"/>
    </row>
    <row r="800" spans="1:5" ht="12.75">
      <c r="A800" s="4"/>
      <c r="B800" s="4"/>
      <c r="C800" s="4"/>
      <c r="D800" s="4"/>
      <c r="E800" s="4"/>
    </row>
    <row r="801" spans="1:5" ht="12.75">
      <c r="A801" s="4"/>
      <c r="B801" s="4"/>
      <c r="C801" s="4"/>
      <c r="D801" s="4"/>
      <c r="E801" s="4"/>
    </row>
    <row r="802" spans="1:5" ht="12.75">
      <c r="A802" s="4"/>
      <c r="B802" s="4"/>
      <c r="C802" s="4"/>
      <c r="D802" s="4"/>
      <c r="E802" s="4"/>
    </row>
    <row r="803" spans="1:5" ht="12.75">
      <c r="A803" s="4"/>
      <c r="B803" s="4"/>
      <c r="C803" s="4"/>
      <c r="D803" s="4"/>
      <c r="E803" s="4"/>
    </row>
    <row r="804" spans="1:5" ht="12.75">
      <c r="A804" s="4"/>
      <c r="B804" s="4"/>
      <c r="C804" s="4"/>
      <c r="D804" s="4"/>
      <c r="E804" s="4"/>
    </row>
    <row r="805" spans="1:5" ht="12.75">
      <c r="A805" s="4"/>
      <c r="B805" s="4"/>
      <c r="C805" s="4"/>
      <c r="D805" s="4"/>
      <c r="E805" s="4"/>
    </row>
    <row r="806" spans="1:5" ht="12.75">
      <c r="A806" s="4"/>
      <c r="B806" s="4"/>
      <c r="C806" s="4"/>
      <c r="D806" s="4"/>
      <c r="E806" s="4"/>
    </row>
    <row r="807" spans="1:5" ht="12.75">
      <c r="A807" s="4"/>
      <c r="B807" s="4"/>
      <c r="C807" s="4"/>
      <c r="D807" s="4"/>
      <c r="E807" s="4"/>
    </row>
    <row r="808" spans="1:5" ht="12.75">
      <c r="A808" s="4"/>
      <c r="B808" s="4"/>
      <c r="C808" s="4"/>
      <c r="D808" s="4"/>
      <c r="E808" s="4"/>
    </row>
    <row r="809" spans="1:5" ht="12.75">
      <c r="A809" s="4"/>
      <c r="B809" s="4"/>
      <c r="C809" s="4"/>
      <c r="D809" s="4"/>
      <c r="E809" s="4"/>
    </row>
    <row r="810" spans="1:5" ht="12.75">
      <c r="A810" s="4"/>
      <c r="B810" s="4"/>
      <c r="C810" s="4"/>
      <c r="D810" s="4"/>
      <c r="E810" s="4"/>
    </row>
    <row r="811" spans="1:5" ht="12.75">
      <c r="A811" s="4"/>
      <c r="B811" s="4"/>
      <c r="C811" s="4"/>
      <c r="D811" s="4"/>
      <c r="E811" s="4"/>
    </row>
    <row r="812" spans="1:5" ht="12.75">
      <c r="A812" s="4"/>
      <c r="B812" s="4"/>
      <c r="C812" s="4"/>
      <c r="D812" s="4"/>
      <c r="E812" s="4"/>
    </row>
    <row r="813" spans="1:5" ht="12.75">
      <c r="A813" s="4"/>
      <c r="B813" s="4"/>
      <c r="C813" s="4"/>
      <c r="D813" s="4"/>
      <c r="E813" s="4"/>
    </row>
    <row r="814" spans="1:5" ht="12.75">
      <c r="A814" s="4"/>
      <c r="B814" s="4"/>
      <c r="C814" s="4"/>
      <c r="D814" s="4"/>
      <c r="E814" s="4"/>
    </row>
    <row r="815" spans="1:5" ht="12.75">
      <c r="A815" s="4"/>
      <c r="B815" s="4"/>
      <c r="C815" s="4"/>
      <c r="D815" s="4"/>
      <c r="E815" s="4"/>
    </row>
    <row r="816" spans="1:5" ht="12.75">
      <c r="A816" s="4"/>
      <c r="B816" s="4"/>
      <c r="C816" s="4"/>
      <c r="D816" s="4"/>
      <c r="E816" s="4"/>
    </row>
    <row r="817" spans="1:5" ht="12.75">
      <c r="A817" s="4"/>
      <c r="B817" s="4"/>
      <c r="C817" s="4"/>
      <c r="D817" s="4"/>
      <c r="E817" s="4"/>
    </row>
    <row r="818" spans="1:5" ht="12.75">
      <c r="A818" s="4"/>
      <c r="B818" s="4"/>
      <c r="C818" s="4"/>
      <c r="D818" s="4"/>
      <c r="E818" s="4"/>
    </row>
    <row r="819" spans="1:5" ht="12.75">
      <c r="A819" s="4"/>
      <c r="B819" s="4"/>
      <c r="C819" s="4"/>
      <c r="D819" s="4"/>
      <c r="E819" s="4"/>
    </row>
    <row r="820" spans="1:5" ht="12.75">
      <c r="A820" s="4"/>
      <c r="B820" s="4"/>
      <c r="C820" s="4"/>
      <c r="D820" s="4"/>
      <c r="E820" s="4"/>
    </row>
    <row r="821" spans="1:5" ht="12.75">
      <c r="A821" s="4"/>
      <c r="B821" s="4"/>
      <c r="C821" s="4"/>
      <c r="D821" s="4"/>
      <c r="E821" s="4"/>
    </row>
    <row r="822" spans="1:5" ht="12.75">
      <c r="A822" s="4"/>
      <c r="B822" s="4"/>
      <c r="C822" s="4"/>
      <c r="D822" s="4"/>
      <c r="E822" s="4"/>
    </row>
    <row r="823" spans="1:5" ht="12.75">
      <c r="A823" s="4"/>
      <c r="B823" s="4"/>
      <c r="C823" s="4"/>
      <c r="D823" s="4"/>
      <c r="E823" s="4"/>
    </row>
    <row r="824" spans="1:5" ht="12.75">
      <c r="A824" s="4"/>
      <c r="B824" s="4"/>
      <c r="C824" s="4"/>
      <c r="D824" s="4"/>
      <c r="E824" s="4"/>
    </row>
    <row r="825" spans="1:5" ht="12.75">
      <c r="A825" s="4"/>
      <c r="B825" s="4"/>
      <c r="C825" s="4"/>
      <c r="D825" s="4"/>
      <c r="E825" s="4"/>
    </row>
    <row r="826" spans="1:5" ht="12.75">
      <c r="A826" s="4"/>
      <c r="B826" s="4"/>
      <c r="C826" s="4"/>
      <c r="D826" s="4"/>
      <c r="E826" s="4"/>
    </row>
    <row r="827" spans="1:5" ht="12.75">
      <c r="A827" s="4"/>
      <c r="B827" s="4"/>
      <c r="C827" s="4"/>
      <c r="D827" s="4"/>
      <c r="E827" s="4"/>
    </row>
    <row r="828" spans="1:5" ht="12.75">
      <c r="A828" s="4"/>
      <c r="B828" s="4"/>
      <c r="C828" s="4"/>
      <c r="D828" s="4"/>
      <c r="E828" s="4"/>
    </row>
    <row r="829" spans="1:5" ht="12.75">
      <c r="A829" s="4"/>
      <c r="B829" s="4"/>
      <c r="C829" s="4"/>
      <c r="D829" s="4"/>
      <c r="E829" s="4"/>
    </row>
    <row r="830" spans="1:5" ht="12.75">
      <c r="A830" s="4"/>
      <c r="B830" s="4"/>
      <c r="C830" s="4"/>
      <c r="D830" s="4"/>
      <c r="E830" s="4"/>
    </row>
    <row r="831" spans="1:5" ht="12.75">
      <c r="A831" s="4"/>
      <c r="B831" s="4"/>
      <c r="C831" s="4"/>
      <c r="D831" s="4"/>
      <c r="E831" s="4"/>
    </row>
    <row r="832" spans="1:5" ht="12.75">
      <c r="A832" s="4"/>
      <c r="B832" s="4"/>
      <c r="C832" s="4"/>
      <c r="D832" s="4"/>
      <c r="E832" s="4"/>
    </row>
    <row r="833" spans="1:5" ht="12.75">
      <c r="A833" s="4"/>
      <c r="B833" s="4"/>
      <c r="C833" s="4"/>
      <c r="D833" s="4"/>
      <c r="E833" s="4"/>
    </row>
    <row r="834" spans="1:5" ht="12.75">
      <c r="A834" s="4"/>
      <c r="B834" s="4"/>
      <c r="C834" s="4"/>
      <c r="D834" s="4"/>
      <c r="E834" s="4"/>
    </row>
    <row r="835" spans="1:5" ht="12.75">
      <c r="A835" s="4"/>
      <c r="B835" s="4"/>
      <c r="C835" s="4"/>
      <c r="D835" s="4"/>
      <c r="E835" s="4"/>
    </row>
    <row r="836" spans="1:5" ht="12.75">
      <c r="A836" s="4"/>
      <c r="B836" s="4"/>
      <c r="C836" s="4"/>
      <c r="D836" s="4"/>
      <c r="E836" s="4"/>
    </row>
    <row r="837" spans="1:5" ht="12.75">
      <c r="A837" s="4"/>
      <c r="B837" s="4"/>
      <c r="C837" s="4"/>
      <c r="D837" s="4"/>
      <c r="E837" s="4"/>
    </row>
    <row r="838" spans="1:5" ht="12.75">
      <c r="A838" s="4"/>
      <c r="B838" s="4"/>
      <c r="C838" s="4"/>
      <c r="D838" s="4"/>
      <c r="E838" s="4"/>
    </row>
    <row r="839" spans="1:5" ht="12.75">
      <c r="A839" s="4"/>
      <c r="B839" s="4"/>
      <c r="C839" s="4"/>
      <c r="D839" s="4"/>
      <c r="E839" s="4"/>
    </row>
    <row r="840" spans="1:5" ht="12.75">
      <c r="A840" s="4"/>
      <c r="B840" s="4"/>
      <c r="C840" s="4"/>
      <c r="D840" s="4"/>
      <c r="E840" s="4"/>
    </row>
    <row r="841" spans="1:5" ht="12.75">
      <c r="A841" s="4"/>
      <c r="B841" s="4"/>
      <c r="C841" s="4"/>
      <c r="D841" s="4"/>
      <c r="E841" s="4"/>
    </row>
    <row r="842" spans="1:5" ht="12.75">
      <c r="A842" s="4"/>
      <c r="B842" s="4"/>
      <c r="C842" s="4"/>
      <c r="D842" s="4"/>
      <c r="E842" s="4"/>
    </row>
    <row r="843" spans="1:5" ht="12.75">
      <c r="A843" s="4"/>
      <c r="B843" s="4"/>
      <c r="C843" s="4"/>
      <c r="D843" s="4"/>
      <c r="E843" s="4"/>
    </row>
    <row r="844" spans="1:5" ht="12.75">
      <c r="A844" s="4"/>
      <c r="B844" s="4"/>
      <c r="C844" s="4"/>
      <c r="D844" s="4"/>
      <c r="E844" s="4"/>
    </row>
    <row r="845" spans="1:5" ht="12.75">
      <c r="A845" s="4"/>
      <c r="B845" s="4"/>
      <c r="C845" s="4"/>
      <c r="D845" s="4"/>
      <c r="E845" s="4"/>
    </row>
    <row r="846" spans="1:5" ht="12.75">
      <c r="A846" s="4"/>
      <c r="B846" s="4"/>
      <c r="C846" s="4"/>
      <c r="D846" s="4"/>
      <c r="E846" s="4"/>
    </row>
    <row r="847" spans="1:5" ht="12.75">
      <c r="A847" s="4"/>
      <c r="B847" s="4"/>
      <c r="C847" s="4"/>
      <c r="D847" s="4"/>
      <c r="E847" s="4"/>
    </row>
    <row r="848" spans="1:5" ht="12.75">
      <c r="A848" s="4"/>
      <c r="B848" s="4"/>
      <c r="C848" s="4"/>
      <c r="D848" s="4"/>
      <c r="E848" s="4"/>
    </row>
    <row r="849" spans="1:5" ht="12.75">
      <c r="A849" s="4"/>
      <c r="B849" s="4"/>
      <c r="C849" s="4"/>
      <c r="D849" s="4"/>
      <c r="E849" s="4"/>
    </row>
    <row r="850" spans="1:5" ht="12.75">
      <c r="A850" s="4"/>
      <c r="B850" s="4"/>
      <c r="C850" s="4"/>
      <c r="D850" s="4"/>
      <c r="E850" s="4"/>
    </row>
    <row r="851" spans="1:5" ht="12.75">
      <c r="A851" s="4"/>
      <c r="B851" s="4"/>
      <c r="C851" s="4"/>
      <c r="D851" s="4"/>
      <c r="E851" s="4"/>
    </row>
    <row r="852" spans="1:5" ht="12.75">
      <c r="A852" s="4"/>
      <c r="B852" s="4"/>
      <c r="C852" s="4"/>
      <c r="D852" s="4"/>
      <c r="E852" s="4"/>
    </row>
    <row r="853" spans="1:5" ht="12.75">
      <c r="A853" s="4"/>
      <c r="B853" s="4"/>
      <c r="C853" s="4"/>
      <c r="D853" s="4"/>
      <c r="E853" s="4"/>
    </row>
    <row r="854" spans="1:5" ht="12.75">
      <c r="A854" s="4"/>
      <c r="B854" s="4"/>
      <c r="C854" s="4"/>
      <c r="D854" s="4"/>
      <c r="E854" s="4"/>
    </row>
    <row r="855" spans="1:5" ht="12.75">
      <c r="A855" s="4"/>
      <c r="B855" s="4"/>
      <c r="C855" s="4"/>
      <c r="D855" s="4"/>
      <c r="E855" s="4"/>
    </row>
    <row r="856" spans="1:5" ht="12.75">
      <c r="A856" s="4"/>
      <c r="B856" s="4"/>
      <c r="C856" s="4"/>
      <c r="D856" s="4"/>
      <c r="E856" s="4"/>
    </row>
    <row r="857" spans="1:5" ht="12.75">
      <c r="A857" s="4"/>
      <c r="B857" s="4"/>
      <c r="C857" s="4"/>
      <c r="D857" s="4"/>
      <c r="E857" s="4"/>
    </row>
    <row r="858" spans="1:5" ht="12.75">
      <c r="A858" s="4"/>
      <c r="B858" s="4"/>
      <c r="C858" s="4"/>
      <c r="D858" s="4"/>
      <c r="E858" s="4"/>
    </row>
    <row r="859" spans="1:5" ht="12.75">
      <c r="A859" s="4"/>
      <c r="B859" s="4"/>
      <c r="C859" s="4"/>
      <c r="D859" s="4"/>
      <c r="E859" s="4"/>
    </row>
    <row r="860" spans="1:5" ht="12.75">
      <c r="A860" s="4"/>
      <c r="B860" s="4"/>
      <c r="C860" s="4"/>
      <c r="D860" s="4"/>
      <c r="E860" s="4"/>
    </row>
    <row r="861" spans="1:5" ht="12.75">
      <c r="A861" s="4"/>
      <c r="B861" s="4"/>
      <c r="C861" s="4"/>
      <c r="D861" s="4"/>
      <c r="E861" s="4"/>
    </row>
    <row r="862" spans="1:5" ht="12.75">
      <c r="A862" s="4"/>
      <c r="B862" s="4"/>
      <c r="C862" s="4"/>
      <c r="D862" s="4"/>
      <c r="E862" s="4"/>
    </row>
    <row r="863" spans="1:5" ht="12.75">
      <c r="A863" s="4"/>
      <c r="B863" s="4"/>
      <c r="C863" s="4"/>
      <c r="D863" s="4"/>
      <c r="E863" s="4"/>
    </row>
    <row r="864" spans="1:5" ht="12.75">
      <c r="A864" s="4"/>
      <c r="B864" s="4"/>
      <c r="C864" s="4"/>
      <c r="D864" s="4"/>
      <c r="E864" s="4"/>
    </row>
    <row r="865" spans="1:5" ht="12.75">
      <c r="A865" s="4"/>
      <c r="B865" s="4"/>
      <c r="C865" s="4"/>
      <c r="D865" s="4"/>
      <c r="E865" s="4"/>
    </row>
    <row r="866" spans="1:5" ht="12.75">
      <c r="A866" s="4"/>
      <c r="B866" s="4"/>
      <c r="C866" s="4"/>
      <c r="D866" s="4"/>
      <c r="E866" s="4"/>
    </row>
    <row r="867" spans="1:5" ht="12.75">
      <c r="A867" s="4"/>
      <c r="B867" s="4"/>
      <c r="C867" s="4"/>
      <c r="D867" s="4"/>
      <c r="E867" s="4"/>
    </row>
    <row r="868" spans="1:5" ht="12.75">
      <c r="A868" s="4"/>
      <c r="B868" s="4"/>
      <c r="C868" s="4"/>
      <c r="D868" s="4"/>
      <c r="E868" s="4"/>
    </row>
    <row r="869" spans="1:5" ht="12.75">
      <c r="A869" s="4"/>
      <c r="B869" s="4"/>
      <c r="C869" s="4"/>
      <c r="D869" s="4"/>
      <c r="E869" s="4"/>
    </row>
    <row r="870" spans="1:5" ht="12.75">
      <c r="A870" s="4"/>
      <c r="B870" s="4"/>
      <c r="C870" s="4"/>
      <c r="D870" s="4"/>
      <c r="E870" s="4"/>
    </row>
    <row r="871" spans="1:5" ht="12.75">
      <c r="A871" s="4"/>
      <c r="B871" s="4"/>
      <c r="C871" s="4"/>
      <c r="D871" s="4"/>
      <c r="E871" s="4"/>
    </row>
    <row r="872" spans="1:5" ht="12.75">
      <c r="A872" s="4"/>
      <c r="B872" s="4"/>
      <c r="C872" s="4"/>
      <c r="D872" s="4"/>
      <c r="E872" s="4"/>
    </row>
    <row r="873" spans="1:5" ht="12.75">
      <c r="A873" s="4"/>
      <c r="B873" s="4"/>
      <c r="C873" s="4"/>
      <c r="D873" s="4"/>
      <c r="E873" s="4"/>
    </row>
    <row r="874" spans="1:5" ht="12.75">
      <c r="A874" s="4"/>
      <c r="B874" s="4"/>
      <c r="C874" s="4"/>
      <c r="D874" s="4"/>
      <c r="E874" s="4"/>
    </row>
    <row r="875" spans="1:5" ht="12.75">
      <c r="A875" s="4"/>
      <c r="B875" s="4"/>
      <c r="C875" s="4"/>
      <c r="D875" s="4"/>
      <c r="E875" s="4"/>
    </row>
    <row r="876" spans="1:5" ht="12.75">
      <c r="A876" s="4"/>
      <c r="B876" s="4"/>
      <c r="C876" s="4"/>
      <c r="D876" s="4"/>
      <c r="E876" s="4"/>
    </row>
    <row r="877" spans="1:5" ht="12.75">
      <c r="A877" s="4"/>
      <c r="B877" s="4"/>
      <c r="C877" s="4"/>
      <c r="D877" s="4"/>
      <c r="E877" s="4"/>
    </row>
    <row r="878" spans="1:5" ht="12.75">
      <c r="A878" s="4"/>
      <c r="B878" s="4"/>
      <c r="C878" s="4"/>
      <c r="D878" s="4"/>
      <c r="E878" s="4"/>
    </row>
    <row r="879" spans="1:5" ht="12.75">
      <c r="A879" s="4"/>
      <c r="B879" s="4"/>
      <c r="C879" s="4"/>
      <c r="D879" s="4"/>
      <c r="E879" s="4"/>
    </row>
    <row r="880" spans="1:5" ht="12.75">
      <c r="A880" s="4"/>
      <c r="B880" s="4"/>
      <c r="C880" s="4"/>
      <c r="D880" s="4"/>
      <c r="E880" s="4"/>
    </row>
    <row r="881" spans="1:5" ht="12.75">
      <c r="A881" s="4"/>
      <c r="B881" s="4"/>
      <c r="C881" s="4"/>
      <c r="D881" s="4"/>
      <c r="E881" s="4"/>
    </row>
    <row r="882" spans="1:5" ht="12.75">
      <c r="A882" s="4"/>
      <c r="B882" s="4"/>
      <c r="C882" s="4"/>
      <c r="D882" s="4"/>
      <c r="E882" s="4"/>
    </row>
    <row r="883" spans="1:5" ht="12.75">
      <c r="A883" s="4"/>
      <c r="B883" s="4"/>
      <c r="C883" s="4"/>
      <c r="D883" s="4"/>
      <c r="E883" s="4"/>
    </row>
    <row r="884" spans="1:5" ht="12.75">
      <c r="A884" s="4"/>
      <c r="B884" s="4"/>
      <c r="C884" s="4"/>
      <c r="D884" s="4"/>
      <c r="E884" s="4"/>
    </row>
    <row r="885" spans="1:5" ht="12.75">
      <c r="A885" s="4"/>
      <c r="B885" s="4"/>
      <c r="C885" s="4"/>
      <c r="D885" s="4"/>
      <c r="E885" s="4"/>
    </row>
    <row r="886" spans="1:5" ht="12.75">
      <c r="A886" s="4"/>
      <c r="B886" s="4"/>
      <c r="C886" s="4"/>
      <c r="D886" s="4"/>
      <c r="E886" s="4"/>
    </row>
    <row r="887" spans="1:5" ht="12.75">
      <c r="A887" s="4"/>
      <c r="B887" s="4"/>
      <c r="C887" s="4"/>
      <c r="D887" s="4"/>
      <c r="E887" s="4"/>
    </row>
    <row r="888" spans="1:5" ht="12.75">
      <c r="A888" s="4"/>
      <c r="B888" s="4"/>
      <c r="C888" s="4"/>
      <c r="D888" s="4"/>
      <c r="E888" s="4"/>
    </row>
    <row r="889" spans="1:5" ht="12.75">
      <c r="A889" s="4"/>
      <c r="B889" s="4"/>
      <c r="C889" s="4"/>
      <c r="D889" s="4"/>
      <c r="E889" s="4"/>
    </row>
    <row r="890" spans="1:5" ht="12.75">
      <c r="A890" s="4"/>
      <c r="B890" s="4"/>
      <c r="C890" s="4"/>
      <c r="D890" s="4"/>
      <c r="E890" s="4"/>
    </row>
    <row r="891" spans="1:5" ht="12.75">
      <c r="A891" s="4"/>
      <c r="B891" s="4"/>
      <c r="C891" s="4"/>
      <c r="D891" s="4"/>
      <c r="E891" s="4"/>
    </row>
    <row r="892" spans="1:5" ht="12.75">
      <c r="A892" s="4"/>
      <c r="B892" s="4"/>
      <c r="C892" s="4"/>
      <c r="D892" s="4"/>
      <c r="E892" s="4"/>
    </row>
    <row r="893" spans="1:5" ht="12.75">
      <c r="A893" s="4"/>
      <c r="B893" s="4"/>
      <c r="C893" s="4"/>
      <c r="D893" s="4"/>
      <c r="E893" s="4"/>
    </row>
    <row r="894" spans="1:5" ht="12.75">
      <c r="A894" s="4"/>
      <c r="B894" s="4"/>
      <c r="C894" s="4"/>
      <c r="D894" s="4"/>
      <c r="E894" s="4"/>
    </row>
    <row r="895" spans="1:5" ht="12.75">
      <c r="A895" s="4"/>
      <c r="B895" s="4"/>
      <c r="C895" s="4"/>
      <c r="D895" s="4"/>
      <c r="E895" s="4"/>
    </row>
    <row r="896" spans="1:5" ht="12.75">
      <c r="A896" s="4"/>
      <c r="B896" s="4"/>
      <c r="C896" s="4"/>
      <c r="D896" s="4"/>
      <c r="E896" s="4"/>
    </row>
    <row r="897" spans="1:5" ht="12.75">
      <c r="A897" s="4"/>
      <c r="B897" s="4"/>
      <c r="C897" s="4"/>
      <c r="D897" s="4"/>
      <c r="E897" s="4"/>
    </row>
    <row r="898" spans="1:5" ht="12.75">
      <c r="A898" s="4"/>
      <c r="B898" s="4"/>
      <c r="C898" s="4"/>
      <c r="D898" s="4"/>
      <c r="E898" s="4"/>
    </row>
    <row r="899" spans="1:5" ht="12.75">
      <c r="A899" s="4"/>
      <c r="B899" s="4"/>
      <c r="C899" s="4"/>
      <c r="D899" s="4"/>
      <c r="E899" s="4"/>
    </row>
    <row r="900" spans="1:5" ht="12.75">
      <c r="A900" s="4"/>
      <c r="B900" s="4"/>
      <c r="C900" s="4"/>
      <c r="D900" s="4"/>
      <c r="E900" s="4"/>
    </row>
    <row r="901" spans="1:5" ht="12.75">
      <c r="A901" s="4"/>
      <c r="B901" s="4"/>
      <c r="C901" s="4"/>
      <c r="D901" s="4"/>
      <c r="E901" s="4"/>
    </row>
    <row r="902" spans="1:5" ht="12.75">
      <c r="A902" s="4"/>
      <c r="B902" s="4"/>
      <c r="C902" s="4"/>
      <c r="D902" s="4"/>
      <c r="E902" s="4"/>
    </row>
    <row r="903" spans="1:5" ht="12.75">
      <c r="A903" s="4"/>
      <c r="B903" s="4"/>
      <c r="C903" s="4"/>
      <c r="D903" s="4"/>
      <c r="E903" s="4"/>
    </row>
    <row r="904" spans="1:5" ht="12.75">
      <c r="A904" s="4"/>
      <c r="B904" s="4"/>
      <c r="C904" s="4"/>
      <c r="D904" s="4"/>
      <c r="E904" s="4"/>
    </row>
    <row r="905" spans="1:5" ht="12.75">
      <c r="A905" s="4"/>
      <c r="B905" s="4"/>
      <c r="C905" s="4"/>
      <c r="D905" s="4"/>
      <c r="E905" s="4"/>
    </row>
    <row r="906" spans="1:5" ht="12.75">
      <c r="A906" s="4"/>
      <c r="B906" s="4"/>
      <c r="C906" s="4"/>
      <c r="D906" s="4"/>
      <c r="E906" s="4"/>
    </row>
    <row r="907" spans="1:5" ht="12.75">
      <c r="A907" s="4"/>
      <c r="B907" s="4"/>
      <c r="C907" s="4"/>
      <c r="D907" s="4"/>
      <c r="E907" s="4"/>
    </row>
    <row r="908" spans="1:5" ht="12.75">
      <c r="A908" s="4"/>
      <c r="B908" s="4"/>
      <c r="C908" s="4"/>
      <c r="D908" s="4"/>
      <c r="E908" s="4"/>
    </row>
    <row r="909" spans="1:5" ht="12.75">
      <c r="A909" s="4"/>
      <c r="B909" s="4"/>
      <c r="C909" s="4"/>
      <c r="D909" s="4"/>
      <c r="E909" s="4"/>
    </row>
    <row r="910" spans="1:5" ht="12.75">
      <c r="A910" s="4"/>
      <c r="B910" s="4"/>
      <c r="C910" s="4"/>
      <c r="D910" s="4"/>
      <c r="E910" s="4"/>
    </row>
    <row r="911" spans="1:5" ht="12.75">
      <c r="A911" s="4"/>
      <c r="B911" s="4"/>
      <c r="C911" s="4"/>
      <c r="D911" s="4"/>
      <c r="E911" s="4"/>
    </row>
    <row r="912" spans="1:5" ht="12.75">
      <c r="A912" s="4"/>
      <c r="B912" s="4"/>
      <c r="C912" s="4"/>
      <c r="D912" s="4"/>
      <c r="E912" s="4"/>
    </row>
    <row r="913" spans="1:5" ht="12.75">
      <c r="A913" s="4"/>
      <c r="B913" s="4"/>
      <c r="C913" s="4"/>
      <c r="D913" s="4"/>
      <c r="E913" s="4"/>
    </row>
    <row r="914" spans="1:5" ht="12.75">
      <c r="A914" s="4"/>
      <c r="B914" s="4"/>
      <c r="C914" s="4"/>
      <c r="D914" s="4"/>
      <c r="E914" s="4"/>
    </row>
    <row r="915" spans="1:5" ht="12.75">
      <c r="A915" s="4"/>
      <c r="B915" s="4"/>
      <c r="C915" s="4"/>
      <c r="D915" s="4"/>
      <c r="E915" s="4"/>
    </row>
    <row r="916" spans="1:5" ht="12.75">
      <c r="A916" s="4"/>
      <c r="B916" s="4"/>
      <c r="C916" s="4"/>
      <c r="D916" s="4"/>
      <c r="E916" s="4"/>
    </row>
    <row r="917" spans="1:5" ht="12.75">
      <c r="A917" s="4"/>
      <c r="B917" s="4"/>
      <c r="C917" s="4"/>
      <c r="D917" s="4"/>
      <c r="E917" s="4"/>
    </row>
    <row r="918" spans="1:5" ht="12.75">
      <c r="A918" s="4"/>
      <c r="B918" s="4"/>
      <c r="C918" s="4"/>
      <c r="D918" s="4"/>
      <c r="E918" s="4"/>
    </row>
    <row r="919" spans="1:5" ht="12.75">
      <c r="A919" s="4"/>
      <c r="B919" s="4"/>
      <c r="C919" s="4"/>
      <c r="D919" s="4"/>
      <c r="E919" s="4"/>
    </row>
    <row r="920" spans="1:5" ht="12.75">
      <c r="A920" s="4"/>
      <c r="B920" s="4"/>
      <c r="C920" s="4"/>
      <c r="D920" s="4"/>
      <c r="E920" s="4"/>
    </row>
    <row r="921" spans="1:5" ht="12.75">
      <c r="A921" s="4"/>
      <c r="B921" s="4"/>
      <c r="C921" s="4"/>
      <c r="D921" s="4"/>
      <c r="E921" s="4"/>
    </row>
    <row r="922" spans="1:5" ht="12.75">
      <c r="A922" s="4"/>
      <c r="B922" s="4"/>
      <c r="C922" s="4"/>
      <c r="D922" s="4"/>
      <c r="E922" s="4"/>
    </row>
    <row r="923" spans="1:5" ht="12.75">
      <c r="A923" s="4"/>
      <c r="B923" s="4"/>
      <c r="C923" s="4"/>
      <c r="D923" s="4"/>
      <c r="E923" s="4"/>
    </row>
    <row r="924" spans="1:5" ht="12.75">
      <c r="A924" s="4"/>
      <c r="B924" s="4"/>
      <c r="C924" s="4"/>
      <c r="D924" s="4"/>
      <c r="E924" s="4"/>
    </row>
    <row r="925" spans="1:5" ht="12.75">
      <c r="A925" s="4"/>
      <c r="B925" s="4"/>
      <c r="C925" s="4"/>
      <c r="D925" s="4"/>
      <c r="E925" s="4"/>
    </row>
    <row r="926" spans="1:5" ht="12.75">
      <c r="A926" s="4"/>
      <c r="B926" s="4"/>
      <c r="C926" s="4"/>
      <c r="D926" s="4"/>
      <c r="E926" s="4"/>
    </row>
    <row r="927" spans="1:5" ht="12.75">
      <c r="A927" s="4"/>
      <c r="B927" s="4"/>
      <c r="C927" s="4"/>
      <c r="D927" s="4"/>
      <c r="E927" s="4"/>
    </row>
    <row r="928" spans="1:5" ht="12.75">
      <c r="A928" s="4"/>
      <c r="B928" s="4"/>
      <c r="C928" s="4"/>
      <c r="D928" s="4"/>
      <c r="E928" s="4"/>
    </row>
    <row r="929" spans="1:5" ht="12.75">
      <c r="A929" s="4"/>
      <c r="B929" s="4"/>
      <c r="C929" s="4"/>
      <c r="D929" s="4"/>
      <c r="E929" s="4"/>
    </row>
    <row r="930" spans="1:5" ht="12.75">
      <c r="A930" s="4"/>
      <c r="B930" s="4"/>
      <c r="C930" s="4"/>
      <c r="D930" s="4"/>
      <c r="E930" s="4"/>
    </row>
    <row r="931" spans="1:5" ht="12.75">
      <c r="A931" s="4"/>
      <c r="B931" s="4"/>
      <c r="C931" s="4"/>
      <c r="D931" s="4"/>
      <c r="E931" s="4"/>
    </row>
    <row r="932" spans="1:5" ht="12.75">
      <c r="A932" s="4"/>
      <c r="B932" s="4"/>
      <c r="C932" s="4"/>
      <c r="D932" s="4"/>
      <c r="E932" s="4"/>
    </row>
    <row r="933" spans="1:5" ht="12.75">
      <c r="A933" s="4"/>
      <c r="B933" s="4"/>
      <c r="C933" s="4"/>
      <c r="D933" s="4"/>
      <c r="E933" s="4"/>
    </row>
    <row r="934" spans="1:5" ht="12.75">
      <c r="A934" s="4"/>
      <c r="B934" s="4"/>
      <c r="C934" s="4"/>
      <c r="D934" s="4"/>
      <c r="E934" s="4"/>
    </row>
    <row r="935" spans="1:5" ht="12.75">
      <c r="A935" s="4"/>
      <c r="B935" s="4"/>
      <c r="C935" s="4"/>
      <c r="D935" s="4"/>
      <c r="E935" s="4"/>
    </row>
    <row r="936" spans="1:5" ht="12.75">
      <c r="A936" s="4"/>
      <c r="B936" s="4"/>
      <c r="C936" s="4"/>
      <c r="D936" s="4"/>
      <c r="E936" s="4"/>
    </row>
    <row r="937" spans="1:5" ht="12.75">
      <c r="A937" s="4"/>
      <c r="B937" s="4"/>
      <c r="C937" s="4"/>
      <c r="D937" s="4"/>
      <c r="E937" s="4"/>
    </row>
    <row r="938" spans="1:5" ht="12.75">
      <c r="A938" s="4"/>
      <c r="B938" s="4"/>
      <c r="C938" s="4"/>
      <c r="D938" s="4"/>
      <c r="E938" s="4"/>
    </row>
    <row r="939" spans="1:5" ht="12.75">
      <c r="A939" s="4"/>
      <c r="B939" s="4"/>
      <c r="C939" s="4"/>
      <c r="D939" s="4"/>
      <c r="E939" s="4"/>
    </row>
    <row r="940" spans="1:5" ht="12.75">
      <c r="A940" s="4"/>
      <c r="B940" s="4"/>
      <c r="C940" s="4"/>
      <c r="D940" s="4"/>
      <c r="E940" s="4"/>
    </row>
    <row r="941" spans="1:5" ht="12.75">
      <c r="A941" s="4"/>
      <c r="B941" s="4"/>
      <c r="C941" s="4"/>
      <c r="D941" s="4"/>
      <c r="E941" s="4"/>
    </row>
    <row r="942" spans="1:5" ht="12.75">
      <c r="A942" s="4"/>
      <c r="B942" s="4"/>
      <c r="C942" s="4"/>
      <c r="D942" s="4"/>
      <c r="E942" s="4"/>
    </row>
    <row r="943" spans="1:5" ht="12.75">
      <c r="A943" s="4"/>
      <c r="B943" s="4"/>
      <c r="C943" s="4"/>
      <c r="D943" s="4"/>
      <c r="E943" s="4"/>
    </row>
    <row r="944" spans="1:5" ht="12.75">
      <c r="A944" s="4"/>
      <c r="B944" s="4"/>
      <c r="C944" s="4"/>
      <c r="D944" s="4"/>
      <c r="E944" s="4"/>
    </row>
    <row r="945" spans="1:5" ht="12.75">
      <c r="A945" s="4"/>
      <c r="B945" s="4"/>
      <c r="C945" s="4"/>
      <c r="D945" s="4"/>
      <c r="E945" s="4"/>
    </row>
    <row r="946" spans="1:5" ht="12.75">
      <c r="A946" s="4"/>
      <c r="B946" s="4"/>
      <c r="C946" s="4"/>
      <c r="D946" s="4"/>
      <c r="E946" s="4"/>
    </row>
    <row r="947" spans="1:5" ht="12.75">
      <c r="A947" s="4"/>
      <c r="B947" s="4"/>
      <c r="C947" s="4"/>
      <c r="D947" s="4"/>
      <c r="E947" s="4"/>
    </row>
    <row r="948" spans="1:5" ht="12.75">
      <c r="A948" s="4"/>
      <c r="B948" s="4"/>
      <c r="C948" s="4"/>
      <c r="D948" s="4"/>
      <c r="E948" s="4"/>
    </row>
    <row r="949" spans="1:5" ht="12.75">
      <c r="A949" s="4"/>
      <c r="B949" s="4"/>
      <c r="C949" s="4"/>
      <c r="D949" s="4"/>
      <c r="E949" s="4"/>
    </row>
    <row r="950" spans="1:5" ht="12.75">
      <c r="A950" s="4"/>
      <c r="B950" s="4"/>
      <c r="C950" s="4"/>
      <c r="D950" s="4"/>
      <c r="E950" s="4"/>
    </row>
    <row r="951" spans="1:5" ht="12.75">
      <c r="A951" s="4"/>
      <c r="B951" s="4"/>
      <c r="C951" s="4"/>
      <c r="D951" s="4"/>
      <c r="E951" s="4"/>
    </row>
    <row r="952" spans="1:5" ht="12.75">
      <c r="A952" s="4"/>
      <c r="B952" s="4"/>
      <c r="C952" s="4"/>
      <c r="D952" s="4"/>
      <c r="E952" s="4"/>
    </row>
    <row r="953" spans="1:5" ht="12.75">
      <c r="A953" s="4"/>
      <c r="B953" s="4"/>
      <c r="C953" s="4"/>
      <c r="D953" s="4"/>
      <c r="E953" s="4"/>
    </row>
    <row r="954" spans="1:5" ht="12.75">
      <c r="A954" s="4"/>
      <c r="B954" s="4"/>
      <c r="C954" s="4"/>
      <c r="D954" s="4"/>
      <c r="E954" s="4"/>
    </row>
    <row r="955" spans="1:5" ht="12.75">
      <c r="A955" s="4"/>
      <c r="B955" s="4"/>
      <c r="C955" s="4"/>
      <c r="D955" s="4"/>
      <c r="E955" s="4"/>
    </row>
    <row r="956" spans="1:5" ht="12.75">
      <c r="A956" s="4"/>
      <c r="B956" s="4"/>
      <c r="C956" s="4"/>
      <c r="D956" s="4"/>
      <c r="E956" s="4"/>
    </row>
    <row r="957" spans="1:5" ht="12.75">
      <c r="A957" s="4"/>
      <c r="B957" s="4"/>
      <c r="C957" s="4"/>
      <c r="D957" s="4"/>
      <c r="E957" s="4"/>
    </row>
    <row r="958" spans="1:5" ht="12.75">
      <c r="A958" s="4"/>
      <c r="B958" s="4"/>
      <c r="C958" s="4"/>
      <c r="D958" s="4"/>
      <c r="E958" s="4"/>
    </row>
    <row r="959" spans="1:5" ht="12.75">
      <c r="A959" s="4"/>
      <c r="B959" s="4"/>
      <c r="C959" s="4"/>
      <c r="D959" s="4"/>
      <c r="E959" s="4"/>
    </row>
    <row r="960" spans="1:5" ht="12.75">
      <c r="A960" s="4"/>
      <c r="B960" s="4"/>
      <c r="C960" s="4"/>
      <c r="D960" s="4"/>
      <c r="E960" s="4"/>
    </row>
    <row r="961" spans="1:5" ht="12.75">
      <c r="A961" s="4"/>
      <c r="B961" s="4"/>
      <c r="C961" s="4"/>
      <c r="D961" s="4"/>
      <c r="E961" s="4"/>
    </row>
    <row r="962" spans="1:5" ht="12.75">
      <c r="A962" s="4"/>
      <c r="B962" s="4"/>
      <c r="C962" s="4"/>
      <c r="D962" s="4"/>
      <c r="E962" s="4"/>
    </row>
    <row r="963" spans="1:5" ht="12.75">
      <c r="A963" s="4"/>
      <c r="B963" s="4"/>
      <c r="C963" s="4"/>
      <c r="D963" s="4"/>
      <c r="E963" s="4"/>
    </row>
    <row r="964" spans="1:5" ht="12.75">
      <c r="A964" s="4"/>
      <c r="B964" s="4"/>
      <c r="C964" s="4"/>
      <c r="D964" s="4"/>
      <c r="E964" s="4"/>
    </row>
    <row r="965" spans="1:5" ht="12.75">
      <c r="A965" s="4"/>
      <c r="B965" s="4"/>
      <c r="C965" s="4"/>
      <c r="D965" s="4"/>
      <c r="E965" s="4"/>
    </row>
    <row r="966" spans="1:5" ht="12.75">
      <c r="A966" s="4"/>
      <c r="B966" s="4"/>
      <c r="C966" s="4"/>
      <c r="D966" s="4"/>
      <c r="E966" s="4"/>
    </row>
    <row r="967" spans="1:5" ht="12.75">
      <c r="A967" s="4"/>
      <c r="B967" s="4"/>
      <c r="C967" s="4"/>
      <c r="D967" s="4"/>
      <c r="E967" s="4"/>
    </row>
    <row r="968" spans="1:5" ht="12.75">
      <c r="A968" s="4"/>
      <c r="B968" s="4"/>
      <c r="C968" s="4"/>
      <c r="D968" s="4"/>
      <c r="E968" s="4"/>
    </row>
    <row r="969" spans="1:5" ht="12.75">
      <c r="A969" s="4"/>
      <c r="B969" s="4"/>
      <c r="C969" s="4"/>
      <c r="D969" s="4"/>
      <c r="E969" s="4"/>
    </row>
    <row r="970" spans="1:5" ht="12.75">
      <c r="A970" s="4"/>
      <c r="B970" s="4"/>
      <c r="C970" s="4"/>
      <c r="D970" s="4"/>
      <c r="E970" s="4"/>
    </row>
    <row r="971" spans="1:5" ht="12.75">
      <c r="A971" s="4"/>
      <c r="B971" s="4"/>
      <c r="C971" s="4"/>
      <c r="D971" s="4"/>
      <c r="E971" s="4"/>
    </row>
    <row r="972" spans="1:5" ht="12.75">
      <c r="A972" s="4"/>
      <c r="B972" s="4"/>
      <c r="C972" s="4"/>
      <c r="D972" s="4"/>
      <c r="E972" s="4"/>
    </row>
    <row r="973" spans="1:5" ht="12.75">
      <c r="A973" s="4"/>
      <c r="B973" s="4"/>
      <c r="C973" s="4"/>
      <c r="D973" s="4"/>
      <c r="E973" s="4"/>
    </row>
    <row r="974" spans="1:5" ht="12.75">
      <c r="A974" s="4"/>
      <c r="B974" s="4"/>
      <c r="C974" s="4"/>
      <c r="D974" s="4"/>
      <c r="E974" s="4"/>
    </row>
    <row r="975" spans="1:5" ht="12.75">
      <c r="A975" s="4"/>
      <c r="B975" s="4"/>
      <c r="C975" s="4"/>
      <c r="D975" s="4"/>
      <c r="E975" s="4"/>
    </row>
    <row r="976" spans="1:5" ht="12.75">
      <c r="A976" s="4"/>
      <c r="B976" s="4"/>
      <c r="C976" s="4"/>
      <c r="D976" s="4"/>
      <c r="E976" s="4"/>
    </row>
    <row r="977" spans="1:5" ht="12.75">
      <c r="A977" s="4"/>
      <c r="B977" s="4"/>
      <c r="C977" s="4"/>
      <c r="D977" s="4"/>
      <c r="E977" s="4"/>
    </row>
    <row r="978" spans="1:5" ht="12.75">
      <c r="A978" s="4"/>
      <c r="B978" s="4"/>
      <c r="C978" s="4"/>
      <c r="D978" s="4"/>
      <c r="E978" s="4"/>
    </row>
    <row r="979" spans="1:5" ht="12.75">
      <c r="A979" s="4"/>
      <c r="B979" s="4"/>
      <c r="C979" s="4"/>
      <c r="D979" s="4"/>
      <c r="E979" s="4"/>
    </row>
    <row r="980" spans="1:5" ht="12.75">
      <c r="A980" s="4"/>
      <c r="B980" s="4"/>
      <c r="C980" s="4"/>
      <c r="D980" s="4"/>
      <c r="E980" s="4"/>
    </row>
    <row r="981" spans="1:5" ht="12.75">
      <c r="A981" s="4"/>
      <c r="B981" s="4"/>
      <c r="C981" s="4"/>
      <c r="D981" s="4"/>
      <c r="E981" s="4"/>
    </row>
    <row r="982" spans="1:5" ht="12.75">
      <c r="A982" s="4"/>
      <c r="B982" s="4"/>
      <c r="C982" s="4"/>
      <c r="D982" s="4"/>
      <c r="E982" s="4"/>
    </row>
    <row r="983" spans="1:5" ht="12.75">
      <c r="A983" s="4"/>
      <c r="B983" s="4"/>
      <c r="C983" s="4"/>
      <c r="D983" s="4"/>
      <c r="E983" s="4"/>
    </row>
    <row r="984" spans="1:5" ht="12.75">
      <c r="A984" s="4"/>
      <c r="B984" s="4"/>
      <c r="C984" s="4"/>
      <c r="D984" s="4"/>
      <c r="E984" s="4"/>
    </row>
    <row r="985" spans="1:5" ht="12.75">
      <c r="A985" s="4"/>
      <c r="B985" s="4"/>
      <c r="C985" s="4"/>
      <c r="D985" s="4"/>
      <c r="E985" s="4"/>
    </row>
    <row r="986" spans="1:5" ht="12.75">
      <c r="A986" s="4"/>
      <c r="B986" s="4"/>
      <c r="C986" s="4"/>
      <c r="D986" s="4"/>
      <c r="E986" s="4"/>
    </row>
    <row r="987" spans="1:5" ht="12.75">
      <c r="A987" s="4"/>
      <c r="B987" s="4"/>
      <c r="C987" s="4"/>
      <c r="D987" s="4"/>
      <c r="E987" s="4"/>
    </row>
    <row r="988" spans="1:5" ht="12.75">
      <c r="A988" s="4"/>
      <c r="B988" s="4"/>
      <c r="C988" s="4"/>
      <c r="D988" s="4"/>
      <c r="E988" s="4"/>
    </row>
    <row r="989" spans="1:5" ht="12.75">
      <c r="A989" s="4"/>
      <c r="B989" s="4"/>
      <c r="C989" s="4"/>
      <c r="D989" s="4"/>
      <c r="E989" s="4"/>
    </row>
    <row r="990" spans="1:5" ht="12.75">
      <c r="A990" s="4"/>
      <c r="B990" s="4"/>
      <c r="C990" s="4"/>
      <c r="D990" s="4"/>
      <c r="E990" s="4"/>
    </row>
    <row r="991" spans="1:5" ht="12.75">
      <c r="A991" s="4"/>
      <c r="B991" s="4"/>
      <c r="C991" s="4"/>
      <c r="D991" s="4"/>
      <c r="E991" s="4"/>
    </row>
    <row r="992" spans="1:5" ht="12.75">
      <c r="A992" s="4"/>
      <c r="B992" s="4"/>
      <c r="C992" s="4"/>
      <c r="D992" s="4"/>
      <c r="E992" s="4"/>
    </row>
    <row r="993" spans="1:5" ht="12.75">
      <c r="A993" s="4"/>
      <c r="B993" s="4"/>
      <c r="C993" s="4"/>
      <c r="D993" s="4"/>
      <c r="E993" s="4"/>
    </row>
    <row r="994" spans="1:5" ht="12.75">
      <c r="A994" s="4"/>
      <c r="B994" s="4"/>
      <c r="C994" s="4"/>
      <c r="D994" s="4"/>
      <c r="E994" s="4"/>
    </row>
    <row r="995" spans="1:5" ht="12.75">
      <c r="A995" s="4"/>
      <c r="B995" s="4"/>
      <c r="C995" s="4"/>
      <c r="D995" s="4"/>
      <c r="E995" s="4"/>
    </row>
    <row r="996" spans="1:5" ht="12.75">
      <c r="A996" s="4"/>
      <c r="B996" s="4"/>
      <c r="C996" s="4"/>
      <c r="D996" s="4"/>
      <c r="E996" s="4"/>
    </row>
    <row r="997" spans="1:5" ht="12.75">
      <c r="A997" s="4"/>
      <c r="B997" s="4"/>
      <c r="C997" s="4"/>
      <c r="D997" s="4"/>
      <c r="E997" s="4"/>
    </row>
    <row r="998" spans="1:5" ht="12.75">
      <c r="A998" s="4"/>
      <c r="B998" s="4"/>
      <c r="C998" s="4"/>
      <c r="D998" s="4"/>
      <c r="E998" s="4"/>
    </row>
    <row r="999" spans="1:5" ht="12.75">
      <c r="A999" s="4"/>
      <c r="B999" s="4"/>
      <c r="C999" s="4"/>
      <c r="D999" s="4"/>
      <c r="E999" s="4"/>
    </row>
    <row r="1000" spans="1:5" ht="12.75">
      <c r="A1000" s="4"/>
      <c r="B1000" s="4"/>
      <c r="C1000" s="4"/>
      <c r="D1000" s="4"/>
      <c r="E1000" s="4"/>
    </row>
    <row r="1001" spans="1:5" ht="12.75">
      <c r="A1001" s="4"/>
      <c r="B1001" s="4"/>
      <c r="C1001" s="4"/>
      <c r="D1001" s="4"/>
      <c r="E1001" s="4"/>
    </row>
    <row r="1002" spans="1:5" ht="12.75">
      <c r="A1002" s="4"/>
      <c r="B1002" s="4"/>
      <c r="C1002" s="4"/>
      <c r="D1002" s="4"/>
      <c r="E1002" s="4"/>
    </row>
    <row r="1003" spans="1:5" ht="12.75">
      <c r="A1003" s="4"/>
      <c r="B1003" s="4"/>
      <c r="C1003" s="4"/>
      <c r="D1003" s="4"/>
      <c r="E1003" s="4"/>
    </row>
    <row r="1004" spans="1:5" ht="12.75">
      <c r="A1004" s="4"/>
      <c r="B1004" s="4"/>
      <c r="C1004" s="4"/>
      <c r="D1004" s="4"/>
      <c r="E1004" s="4"/>
    </row>
    <row r="1005" spans="1:5" ht="12.75">
      <c r="A1005" s="4"/>
      <c r="B1005" s="4"/>
      <c r="C1005" s="4"/>
      <c r="D1005" s="4"/>
      <c r="E1005" s="4"/>
    </row>
    <row r="1006" spans="1:5" ht="12.75">
      <c r="A1006" s="4"/>
      <c r="B1006" s="4"/>
      <c r="C1006" s="4"/>
      <c r="D1006" s="4"/>
      <c r="E1006" s="4"/>
    </row>
    <row r="1007" spans="1:5" ht="12.75">
      <c r="A1007" s="4"/>
      <c r="B1007" s="4"/>
      <c r="C1007" s="4"/>
      <c r="D1007" s="4"/>
      <c r="E1007" s="4"/>
    </row>
    <row r="1008" spans="1:5" ht="12.75">
      <c r="A1008" s="4"/>
      <c r="B1008" s="4"/>
      <c r="C1008" s="4"/>
      <c r="D1008" s="4"/>
      <c r="E1008" s="4"/>
    </row>
    <row r="1009" spans="1:5" ht="12.75">
      <c r="A1009" s="4"/>
      <c r="B1009" s="4"/>
      <c r="C1009" s="4"/>
      <c r="D1009" s="4"/>
      <c r="E1009" s="4"/>
    </row>
    <row r="1010" spans="1:5" ht="12.75">
      <c r="A1010" s="4"/>
      <c r="B1010" s="4"/>
      <c r="C1010" s="4"/>
      <c r="D1010" s="4"/>
      <c r="E1010" s="4"/>
    </row>
    <row r="1011" spans="1:5" ht="12.75">
      <c r="A1011" s="4"/>
      <c r="B1011" s="4"/>
      <c r="C1011" s="4"/>
      <c r="D1011" s="4"/>
      <c r="E1011" s="4"/>
    </row>
    <row r="1012" spans="1:5" ht="12.75">
      <c r="A1012" s="4"/>
      <c r="B1012" s="4"/>
      <c r="C1012" s="4"/>
      <c r="D1012" s="4"/>
      <c r="E1012" s="4"/>
    </row>
    <row r="1013" spans="1:5" ht="12.75">
      <c r="A1013" s="4"/>
      <c r="B1013" s="4"/>
      <c r="C1013" s="4"/>
      <c r="D1013" s="4"/>
      <c r="E1013" s="4"/>
    </row>
    <row r="1014" spans="1:5" ht="12.75">
      <c r="A1014" s="4"/>
      <c r="B1014" s="4"/>
      <c r="C1014" s="4"/>
      <c r="D1014" s="4"/>
      <c r="E1014" s="4"/>
    </row>
    <row r="1015" spans="1:5" ht="12.75">
      <c r="A1015" s="4"/>
      <c r="B1015" s="4"/>
      <c r="C1015" s="4"/>
      <c r="D1015" s="4"/>
      <c r="E1015" s="4"/>
    </row>
    <row r="1016" spans="1:5" ht="12.75">
      <c r="A1016" s="4"/>
      <c r="B1016" s="4"/>
      <c r="C1016" s="4"/>
      <c r="D1016" s="4"/>
      <c r="E1016" s="4"/>
    </row>
    <row r="1017" spans="1:5" ht="12.75">
      <c r="A1017" s="4"/>
      <c r="B1017" s="4"/>
      <c r="C1017" s="4"/>
      <c r="D1017" s="4"/>
      <c r="E1017" s="4"/>
    </row>
    <row r="1018" spans="1:5" ht="12.75">
      <c r="A1018" s="4"/>
      <c r="B1018" s="4"/>
      <c r="C1018" s="4"/>
      <c r="D1018" s="4"/>
      <c r="E1018" s="4"/>
    </row>
    <row r="1019" spans="1:5" ht="12.75">
      <c r="A1019" s="4"/>
      <c r="B1019" s="4"/>
      <c r="C1019" s="4"/>
      <c r="D1019" s="4"/>
      <c r="E1019" s="4"/>
    </row>
    <row r="1020" spans="1:5" ht="12.75">
      <c r="A1020" s="4"/>
      <c r="B1020" s="4"/>
      <c r="C1020" s="4"/>
      <c r="D1020" s="4"/>
      <c r="E1020" s="4"/>
    </row>
    <row r="1021" spans="1:5" ht="12.75">
      <c r="A1021" s="4"/>
      <c r="B1021" s="4"/>
      <c r="C1021" s="4"/>
      <c r="D1021" s="4"/>
      <c r="E1021" s="4"/>
    </row>
    <row r="1022" spans="1:5" ht="12.75">
      <c r="A1022" s="4"/>
      <c r="B1022" s="4"/>
      <c r="C1022" s="4"/>
      <c r="D1022" s="4"/>
      <c r="E1022" s="4"/>
    </row>
    <row r="1023" spans="1:5" ht="12.75">
      <c r="A1023" s="4"/>
      <c r="B1023" s="4"/>
      <c r="C1023" s="4"/>
      <c r="D1023" s="4"/>
      <c r="E1023" s="4"/>
    </row>
    <row r="1024" spans="1:5" ht="12.75">
      <c r="A1024" s="4"/>
      <c r="B1024" s="4"/>
      <c r="C1024" s="4"/>
      <c r="D1024" s="4"/>
      <c r="E1024" s="4"/>
    </row>
    <row r="1025" spans="1:5" ht="12.75">
      <c r="A1025" s="4"/>
      <c r="B1025" s="4"/>
      <c r="C1025" s="4"/>
      <c r="D1025" s="4"/>
      <c r="E1025" s="4"/>
    </row>
    <row r="1026" spans="1:5" ht="12.75">
      <c r="A1026" s="4"/>
      <c r="B1026" s="4"/>
      <c r="C1026" s="4"/>
      <c r="D1026" s="4"/>
      <c r="E1026" s="4"/>
    </row>
    <row r="1027" spans="1:5" ht="12.75">
      <c r="A1027" s="4"/>
      <c r="B1027" s="4"/>
      <c r="C1027" s="4"/>
      <c r="D1027" s="4"/>
      <c r="E1027" s="4"/>
    </row>
    <row r="1028" spans="1:5" ht="12.75">
      <c r="A1028" s="4"/>
      <c r="B1028" s="4"/>
      <c r="C1028" s="4"/>
      <c r="D1028" s="4"/>
      <c r="E1028" s="4"/>
    </row>
    <row r="1029" spans="1:5" ht="12.75">
      <c r="A1029" s="4"/>
      <c r="B1029" s="4"/>
      <c r="C1029" s="4"/>
      <c r="D1029" s="4"/>
      <c r="E1029" s="4"/>
    </row>
    <row r="1030" spans="1:5" ht="12.75">
      <c r="A1030" s="4"/>
      <c r="B1030" s="4"/>
      <c r="C1030" s="4"/>
      <c r="D1030" s="4"/>
      <c r="E1030" s="4"/>
    </row>
    <row r="1031" spans="1:5" ht="12.75">
      <c r="A1031" s="4"/>
      <c r="B1031" s="4"/>
      <c r="C1031" s="4"/>
      <c r="D1031" s="4"/>
      <c r="E1031" s="4"/>
    </row>
    <row r="1032" spans="1:5" ht="12.75">
      <c r="A1032" s="4"/>
      <c r="B1032" s="4"/>
      <c r="C1032" s="4"/>
      <c r="D1032" s="4"/>
      <c r="E1032" s="4"/>
    </row>
    <row r="1033" spans="1:5" ht="12.75">
      <c r="A1033" s="4"/>
      <c r="B1033" s="4"/>
      <c r="C1033" s="4"/>
      <c r="D1033" s="4"/>
      <c r="E1033" s="4"/>
    </row>
    <row r="1034" spans="1:5" ht="12.75">
      <c r="A1034" s="4"/>
      <c r="B1034" s="4"/>
      <c r="C1034" s="4"/>
      <c r="D1034" s="4"/>
      <c r="E1034" s="4"/>
    </row>
    <row r="1035" spans="1:5" ht="12.75">
      <c r="A1035" s="4"/>
      <c r="B1035" s="4"/>
      <c r="C1035" s="4"/>
      <c r="D1035" s="4"/>
      <c r="E1035" s="4"/>
    </row>
    <row r="1036" spans="1:5" ht="12.75">
      <c r="A1036" s="4"/>
      <c r="B1036" s="4"/>
      <c r="C1036" s="4"/>
      <c r="D1036" s="4"/>
      <c r="E1036" s="4"/>
    </row>
    <row r="1037" spans="1:5" ht="12.75">
      <c r="A1037" s="4"/>
      <c r="B1037" s="4"/>
      <c r="C1037" s="4"/>
      <c r="D1037" s="4"/>
      <c r="E1037" s="4"/>
    </row>
    <row r="1038" spans="1:5" ht="12.75">
      <c r="A1038" s="4"/>
      <c r="B1038" s="4"/>
      <c r="C1038" s="4"/>
      <c r="D1038" s="4"/>
      <c r="E1038" s="4"/>
    </row>
    <row r="1039" spans="1:5" ht="12.75">
      <c r="A1039" s="4"/>
      <c r="B1039" s="4"/>
      <c r="C1039" s="4"/>
      <c r="D1039" s="4"/>
      <c r="E1039" s="4"/>
    </row>
    <row r="1040" spans="1:5" ht="12.75">
      <c r="A1040" s="4"/>
      <c r="B1040" s="4"/>
      <c r="C1040" s="4"/>
      <c r="D1040" s="4"/>
      <c r="E1040" s="4"/>
    </row>
    <row r="1041" spans="1:5" ht="12.75">
      <c r="A1041" s="4"/>
      <c r="B1041" s="4"/>
      <c r="C1041" s="4"/>
      <c r="D1041" s="4"/>
      <c r="E1041" s="4"/>
    </row>
    <row r="1042" spans="1:5" ht="12.75">
      <c r="A1042" s="4"/>
      <c r="B1042" s="4"/>
      <c r="C1042" s="4"/>
      <c r="D1042" s="4"/>
      <c r="E1042" s="4"/>
    </row>
    <row r="1043" spans="1:5" ht="12.75">
      <c r="A1043" s="4"/>
      <c r="B1043" s="4"/>
      <c r="C1043" s="4"/>
      <c r="D1043" s="4"/>
      <c r="E1043" s="4"/>
    </row>
    <row r="1044" spans="1:5" ht="12.75">
      <c r="A1044" s="4"/>
      <c r="B1044" s="4"/>
      <c r="C1044" s="4"/>
      <c r="D1044" s="4"/>
      <c r="E1044" s="4"/>
    </row>
    <row r="1045" spans="1:5" ht="12.75">
      <c r="A1045" s="4"/>
      <c r="B1045" s="4"/>
      <c r="C1045" s="4"/>
      <c r="D1045" s="4"/>
      <c r="E1045" s="4"/>
    </row>
    <row r="1046" spans="1:5" ht="12.75">
      <c r="A1046" s="4"/>
      <c r="B1046" s="4"/>
      <c r="C1046" s="4"/>
      <c r="D1046" s="4"/>
      <c r="E1046" s="4"/>
    </row>
    <row r="1047" spans="1:5" ht="12.75">
      <c r="A1047" s="4"/>
      <c r="B1047" s="4"/>
      <c r="C1047" s="4"/>
      <c r="D1047" s="4"/>
      <c r="E1047" s="4"/>
    </row>
    <row r="1048" spans="1:5" ht="12.75">
      <c r="A1048" s="4"/>
      <c r="B1048" s="4"/>
      <c r="C1048" s="4"/>
      <c r="D1048" s="4"/>
      <c r="E1048" s="4"/>
    </row>
    <row r="1049" spans="1:5" ht="12.75">
      <c r="A1049" s="4"/>
      <c r="B1049" s="4"/>
      <c r="C1049" s="4"/>
      <c r="D1049" s="4"/>
      <c r="E1049" s="4"/>
    </row>
    <row r="1050" spans="1:5" ht="12.75">
      <c r="A1050" s="4"/>
      <c r="B1050" s="4"/>
      <c r="C1050" s="4"/>
      <c r="D1050" s="4"/>
      <c r="E1050" s="4"/>
    </row>
    <row r="1051" spans="1:5" ht="12.75">
      <c r="A1051" s="4"/>
      <c r="B1051" s="4"/>
      <c r="C1051" s="4"/>
      <c r="D1051" s="4"/>
      <c r="E1051" s="4"/>
    </row>
    <row r="1052" spans="1:5" ht="12.75">
      <c r="A1052" s="4"/>
      <c r="B1052" s="4"/>
      <c r="C1052" s="4"/>
      <c r="D1052" s="4"/>
      <c r="E1052" s="4"/>
    </row>
    <row r="1053" spans="1:5" ht="12.75">
      <c r="A1053" s="4"/>
      <c r="B1053" s="4"/>
      <c r="C1053" s="4"/>
      <c r="D1053" s="4"/>
      <c r="E1053" s="4"/>
    </row>
    <row r="1054" spans="1:5" ht="12.75">
      <c r="A1054" s="4"/>
      <c r="B1054" s="4"/>
      <c r="C1054" s="4"/>
      <c r="D1054" s="4"/>
      <c r="E1054" s="4"/>
    </row>
    <row r="1055" spans="1:5" ht="12.75">
      <c r="A1055" s="4"/>
      <c r="B1055" s="4"/>
      <c r="C1055" s="4"/>
      <c r="D1055" s="4"/>
      <c r="E1055" s="4"/>
    </row>
    <row r="1056" spans="1:5" ht="12.75">
      <c r="A1056" s="4"/>
      <c r="B1056" s="4"/>
      <c r="C1056" s="4"/>
      <c r="D1056" s="4"/>
      <c r="E1056" s="4"/>
    </row>
    <row r="1057" spans="1:5" ht="12.75">
      <c r="A1057" s="4"/>
      <c r="B1057" s="4"/>
      <c r="C1057" s="4"/>
      <c r="D1057" s="4"/>
      <c r="E1057" s="4"/>
    </row>
    <row r="1058" spans="1:5" ht="12.75">
      <c r="A1058" s="4"/>
      <c r="B1058" s="4"/>
      <c r="C1058" s="4"/>
      <c r="D1058" s="4"/>
      <c r="E1058" s="4"/>
    </row>
    <row r="1059" spans="1:5" ht="12.75">
      <c r="A1059" s="4"/>
      <c r="B1059" s="4"/>
      <c r="C1059" s="4"/>
      <c r="D1059" s="4"/>
      <c r="E1059" s="4"/>
    </row>
    <row r="1060" spans="1:5" ht="12.75">
      <c r="A1060" s="4"/>
      <c r="B1060" s="4"/>
      <c r="C1060" s="4"/>
      <c r="D1060" s="4"/>
      <c r="E1060" s="4"/>
    </row>
    <row r="1061" spans="1:5" ht="12.75">
      <c r="A1061" s="4"/>
      <c r="B1061" s="4"/>
      <c r="C1061" s="4"/>
      <c r="D1061" s="4"/>
      <c r="E1061" s="4"/>
    </row>
    <row r="1062" spans="1:5" ht="12.75">
      <c r="A1062" s="4"/>
      <c r="B1062" s="4"/>
      <c r="C1062" s="4"/>
      <c r="D1062" s="4"/>
      <c r="E1062" s="4"/>
    </row>
    <row r="1063" spans="1:5" ht="12.75">
      <c r="A1063" s="4"/>
      <c r="B1063" s="4"/>
      <c r="C1063" s="4"/>
      <c r="D1063" s="4"/>
      <c r="E1063" s="4"/>
    </row>
    <row r="1064" spans="1:5" ht="12.75">
      <c r="A1064" s="4"/>
      <c r="B1064" s="4"/>
      <c r="C1064" s="4"/>
      <c r="D1064" s="4"/>
      <c r="E1064" s="4"/>
    </row>
    <row r="1065" spans="1:5" ht="12.75">
      <c r="A1065" s="4"/>
      <c r="B1065" s="4"/>
      <c r="C1065" s="4"/>
      <c r="D1065" s="4"/>
      <c r="E1065" s="4"/>
    </row>
    <row r="1066" spans="1:5" ht="12.75">
      <c r="A1066" s="4"/>
      <c r="B1066" s="4"/>
      <c r="C1066" s="4"/>
      <c r="D1066" s="4"/>
      <c r="E1066" s="4"/>
    </row>
    <row r="1067" spans="1:5" ht="12.75">
      <c r="A1067" s="4"/>
      <c r="B1067" s="4"/>
      <c r="C1067" s="4"/>
      <c r="D1067" s="4"/>
      <c r="E1067" s="4"/>
    </row>
    <row r="1068" spans="1:5" ht="12.75">
      <c r="A1068" s="4"/>
      <c r="B1068" s="4"/>
      <c r="C1068" s="4"/>
      <c r="D1068" s="4"/>
      <c r="E1068" s="4"/>
    </row>
    <row r="1069" spans="1:5" ht="12.75">
      <c r="A1069" s="4"/>
      <c r="B1069" s="4"/>
      <c r="C1069" s="4"/>
      <c r="D1069" s="4"/>
      <c r="E1069" s="4"/>
    </row>
    <row r="1070" spans="1:5" ht="12.75">
      <c r="A1070" s="4"/>
      <c r="B1070" s="4"/>
      <c r="C1070" s="4"/>
      <c r="D1070" s="4"/>
      <c r="E1070" s="4"/>
    </row>
    <row r="1071" spans="1:5" ht="12.75">
      <c r="A1071" s="4"/>
      <c r="B1071" s="4"/>
      <c r="C1071" s="4"/>
      <c r="D1071" s="4"/>
      <c r="E1071" s="4"/>
    </row>
    <row r="1072" spans="1:5" ht="12.75">
      <c r="A1072" s="4"/>
      <c r="B1072" s="4"/>
      <c r="C1072" s="4"/>
      <c r="D1072" s="4"/>
      <c r="E1072" s="4"/>
    </row>
    <row r="1073" spans="1:5" ht="12.75">
      <c r="A1073" s="4"/>
      <c r="B1073" s="4"/>
      <c r="C1073" s="4"/>
      <c r="D1073" s="4"/>
      <c r="E1073" s="4"/>
    </row>
    <row r="1074" spans="1:5" ht="12.75">
      <c r="A1074" s="4"/>
      <c r="B1074" s="4"/>
      <c r="C1074" s="4"/>
      <c r="D1074" s="4"/>
      <c r="E1074" s="4"/>
    </row>
    <row r="1075" spans="1:5" ht="12.75">
      <c r="A1075" s="4"/>
      <c r="B1075" s="4"/>
      <c r="C1075" s="4"/>
      <c r="D1075" s="4"/>
      <c r="E1075" s="4"/>
    </row>
    <row r="1076" spans="1:5" ht="12.75">
      <c r="A1076" s="4"/>
      <c r="B1076" s="4"/>
      <c r="C1076" s="4"/>
      <c r="D1076" s="4"/>
      <c r="E1076" s="4"/>
    </row>
    <row r="1077" spans="1:5" ht="12.75">
      <c r="A1077" s="4"/>
      <c r="B1077" s="4"/>
      <c r="C1077" s="4"/>
      <c r="D1077" s="4"/>
      <c r="E1077" s="4"/>
    </row>
    <row r="1078" spans="1:5" ht="12.75">
      <c r="A1078" s="4"/>
      <c r="B1078" s="4"/>
      <c r="C1078" s="4"/>
      <c r="D1078" s="4"/>
      <c r="E1078" s="4"/>
    </row>
    <row r="1079" spans="1:5" ht="12.75">
      <c r="A1079" s="4"/>
      <c r="B1079" s="4"/>
      <c r="C1079" s="4"/>
      <c r="D1079" s="4"/>
      <c r="E1079" s="4"/>
    </row>
    <row r="1080" spans="1:5" ht="12.75">
      <c r="A1080" s="4"/>
      <c r="B1080" s="4"/>
      <c r="C1080" s="4"/>
      <c r="D1080" s="4"/>
      <c r="E1080" s="4"/>
    </row>
    <row r="1081" spans="1:5" ht="12.75">
      <c r="A1081" s="4"/>
      <c r="B1081" s="4"/>
      <c r="C1081" s="4"/>
      <c r="D1081" s="4"/>
      <c r="E1081" s="4"/>
    </row>
    <row r="1082" spans="1:5" ht="12.75">
      <c r="A1082" s="4"/>
      <c r="B1082" s="4"/>
      <c r="C1082" s="4"/>
      <c r="D1082" s="4"/>
      <c r="E1082" s="4"/>
    </row>
    <row r="1083" spans="1:5" ht="12.75">
      <c r="A1083" s="4"/>
      <c r="B1083" s="4"/>
      <c r="C1083" s="4"/>
      <c r="D1083" s="4"/>
      <c r="E1083" s="4"/>
    </row>
    <row r="1084" spans="1:5" ht="12.75">
      <c r="A1084" s="4"/>
      <c r="B1084" s="4"/>
      <c r="C1084" s="4"/>
      <c r="D1084" s="4"/>
      <c r="E1084" s="4"/>
    </row>
    <row r="1085" spans="1:5" ht="12.75">
      <c r="A1085" s="4"/>
      <c r="B1085" s="4"/>
      <c r="C1085" s="4"/>
      <c r="D1085" s="4"/>
      <c r="E1085" s="4"/>
    </row>
    <row r="1086" spans="1:5" ht="12.75">
      <c r="A1086" s="4"/>
      <c r="B1086" s="4"/>
      <c r="C1086" s="4"/>
      <c r="D1086" s="4"/>
      <c r="E1086" s="4"/>
    </row>
    <row r="1087" spans="1:5" ht="12.75">
      <c r="A1087" s="4"/>
      <c r="B1087" s="4"/>
      <c r="C1087" s="4"/>
      <c r="D1087" s="4"/>
      <c r="E1087" s="4"/>
    </row>
    <row r="1088" spans="1:5" ht="12.75">
      <c r="A1088" s="4"/>
      <c r="B1088" s="4"/>
      <c r="C1088" s="4"/>
      <c r="D1088" s="4"/>
      <c r="E1088" s="4"/>
    </row>
    <row r="1089" spans="1:5" ht="12.75">
      <c r="A1089" s="4"/>
      <c r="B1089" s="4"/>
      <c r="C1089" s="4"/>
      <c r="D1089" s="4"/>
      <c r="E1089" s="4"/>
    </row>
    <row r="1090" spans="1:5" ht="12.75">
      <c r="A1090" s="4"/>
      <c r="B1090" s="4"/>
      <c r="C1090" s="4"/>
      <c r="D1090" s="4"/>
      <c r="E1090" s="4"/>
    </row>
    <row r="1091" spans="1:5" ht="12.75">
      <c r="A1091" s="4"/>
      <c r="B1091" s="4"/>
      <c r="C1091" s="4"/>
      <c r="D1091" s="4"/>
      <c r="E1091" s="4"/>
    </row>
    <row r="1092" spans="1:5" ht="12.75">
      <c r="A1092" s="4"/>
      <c r="B1092" s="4"/>
      <c r="C1092" s="4"/>
      <c r="D1092" s="4"/>
      <c r="E1092" s="4"/>
    </row>
    <row r="1093" spans="1:5" ht="12.75">
      <c r="A1093" s="4"/>
      <c r="B1093" s="4"/>
      <c r="C1093" s="4"/>
      <c r="D1093" s="4"/>
      <c r="E1093" s="4"/>
    </row>
    <row r="1094" spans="1:5" ht="12.75">
      <c r="A1094" s="4"/>
      <c r="B1094" s="4"/>
      <c r="C1094" s="4"/>
      <c r="D1094" s="4"/>
      <c r="E1094" s="4"/>
    </row>
    <row r="1095" spans="1:5" ht="12.75">
      <c r="A1095" s="4"/>
      <c r="B1095" s="4"/>
      <c r="C1095" s="4"/>
      <c r="D1095" s="4"/>
      <c r="E1095" s="4"/>
    </row>
    <row r="1096" spans="1:5" ht="12.75">
      <c r="A1096" s="4"/>
      <c r="B1096" s="4"/>
      <c r="C1096" s="4"/>
      <c r="D1096" s="4"/>
      <c r="E1096" s="4"/>
    </row>
    <row r="1097" spans="1:5" ht="12.75">
      <c r="A1097" s="4"/>
      <c r="B1097" s="4"/>
      <c r="C1097" s="4"/>
      <c r="D1097" s="4"/>
      <c r="E1097" s="4"/>
    </row>
    <row r="1098" spans="1:5" ht="12.75">
      <c r="A1098" s="4"/>
      <c r="B1098" s="4"/>
      <c r="C1098" s="4"/>
      <c r="D1098" s="4"/>
      <c r="E1098" s="4"/>
    </row>
    <row r="1099" spans="1:5" ht="12.75">
      <c r="A1099" s="4"/>
      <c r="B1099" s="4"/>
      <c r="C1099" s="4"/>
      <c r="D1099" s="4"/>
      <c r="E1099" s="4"/>
    </row>
    <row r="1100" spans="1:5" ht="12.75">
      <c r="A1100" s="4"/>
      <c r="B1100" s="4"/>
      <c r="C1100" s="4"/>
      <c r="D1100" s="4"/>
      <c r="E1100" s="4"/>
    </row>
    <row r="1101" spans="1:5" ht="12.75">
      <c r="A1101" s="4"/>
      <c r="B1101" s="4"/>
      <c r="C1101" s="4"/>
      <c r="D1101" s="4"/>
      <c r="E1101" s="4"/>
    </row>
    <row r="1102" spans="1:5" ht="12.75">
      <c r="A1102" s="4"/>
      <c r="B1102" s="4"/>
      <c r="C1102" s="4"/>
      <c r="D1102" s="4"/>
      <c r="E1102" s="4"/>
    </row>
    <row r="1103" spans="1:5" ht="12.75">
      <c r="A1103" s="4"/>
      <c r="B1103" s="4"/>
      <c r="C1103" s="4"/>
      <c r="D1103" s="4"/>
      <c r="E1103" s="4"/>
    </row>
    <row r="1104" spans="1:5" ht="12.75">
      <c r="A1104" s="4"/>
      <c r="B1104" s="4"/>
      <c r="C1104" s="4"/>
      <c r="D1104" s="4"/>
      <c r="E1104" s="4"/>
    </row>
    <row r="1105" spans="1:5" ht="12.75">
      <c r="A1105" s="4"/>
      <c r="B1105" s="4"/>
      <c r="C1105" s="4"/>
      <c r="D1105" s="4"/>
      <c r="E1105" s="4"/>
    </row>
    <row r="1106" spans="1:5" ht="12.75">
      <c r="A1106" s="4"/>
      <c r="B1106" s="4"/>
      <c r="C1106" s="4"/>
      <c r="D1106" s="4"/>
      <c r="E1106" s="4"/>
    </row>
    <row r="1107" spans="1:5" ht="12.75">
      <c r="A1107" s="4"/>
      <c r="B1107" s="4"/>
      <c r="C1107" s="4"/>
      <c r="D1107" s="4"/>
      <c r="E1107" s="4"/>
    </row>
    <row r="1108" spans="1:5" ht="12.75">
      <c r="A1108" s="4"/>
      <c r="B1108" s="4"/>
      <c r="C1108" s="4"/>
      <c r="D1108" s="4"/>
      <c r="E1108" s="4"/>
    </row>
    <row r="1109" spans="1:5" ht="12.75">
      <c r="A1109" s="4"/>
      <c r="B1109" s="4"/>
      <c r="C1109" s="4"/>
      <c r="D1109" s="4"/>
      <c r="E1109" s="4"/>
    </row>
    <row r="1110" spans="1:5" ht="12.75">
      <c r="A1110" s="4"/>
      <c r="B1110" s="4"/>
      <c r="C1110" s="4"/>
      <c r="D1110" s="4"/>
      <c r="E1110" s="4"/>
    </row>
    <row r="1111" spans="1:5" ht="12.75">
      <c r="A1111" s="4"/>
      <c r="B1111" s="4"/>
      <c r="C1111" s="4"/>
      <c r="D1111" s="4"/>
      <c r="E1111" s="4"/>
    </row>
    <row r="1112" spans="1:5" ht="12.75">
      <c r="A1112" s="4"/>
      <c r="B1112" s="4"/>
      <c r="C1112" s="4"/>
      <c r="D1112" s="4"/>
      <c r="E1112" s="4"/>
    </row>
    <row r="1113" spans="1:5" ht="12.75">
      <c r="A1113" s="4"/>
      <c r="B1113" s="4"/>
      <c r="C1113" s="4"/>
      <c r="D1113" s="4"/>
      <c r="E1113" s="4"/>
    </row>
    <row r="1114" spans="1:5" ht="12.75">
      <c r="A1114" s="4"/>
      <c r="B1114" s="4"/>
      <c r="C1114" s="4"/>
      <c r="D1114" s="4"/>
      <c r="E1114" s="4"/>
    </row>
    <row r="1115" spans="1:5" ht="12.75">
      <c r="A1115" s="4"/>
      <c r="B1115" s="4"/>
      <c r="C1115" s="4"/>
      <c r="D1115" s="4"/>
      <c r="E1115" s="4"/>
    </row>
    <row r="1116" spans="1:5" ht="12.75">
      <c r="A1116" s="4"/>
      <c r="B1116" s="4"/>
      <c r="C1116" s="4"/>
      <c r="D1116" s="4"/>
      <c r="E1116" s="4"/>
    </row>
    <row r="1117" spans="1:5" ht="12.75">
      <c r="A1117" s="4"/>
      <c r="B1117" s="4"/>
      <c r="C1117" s="4"/>
      <c r="D1117" s="4"/>
      <c r="E1117" s="4"/>
    </row>
    <row r="1118" spans="1:5" ht="12.75">
      <c r="A1118" s="4"/>
      <c r="B1118" s="4"/>
      <c r="C1118" s="4"/>
      <c r="D1118" s="4"/>
      <c r="E1118" s="4"/>
    </row>
    <row r="1119" spans="1:5" ht="12.75">
      <c r="A1119" s="4"/>
      <c r="B1119" s="4"/>
      <c r="C1119" s="4"/>
      <c r="D1119" s="4"/>
      <c r="E1119" s="4"/>
    </row>
    <row r="1120" spans="1:5" ht="12.75">
      <c r="A1120" s="4"/>
      <c r="B1120" s="4"/>
      <c r="C1120" s="4"/>
      <c r="D1120" s="4"/>
      <c r="E1120" s="4"/>
    </row>
    <row r="1121" spans="1:5" ht="12.75">
      <c r="A1121" s="4"/>
      <c r="B1121" s="4"/>
      <c r="C1121" s="4"/>
      <c r="D1121" s="4"/>
      <c r="E1121" s="4"/>
    </row>
    <row r="1122" spans="1:5" ht="12.75">
      <c r="A1122" s="4"/>
      <c r="B1122" s="4"/>
      <c r="C1122" s="4"/>
      <c r="D1122" s="4"/>
      <c r="E1122" s="4"/>
    </row>
    <row r="1123" spans="1:5" ht="12.75">
      <c r="A1123" s="4"/>
      <c r="B1123" s="4"/>
      <c r="C1123" s="4"/>
      <c r="D1123" s="4"/>
      <c r="E1123" s="4"/>
    </row>
    <row r="1124" spans="1:5" ht="12.75">
      <c r="A1124" s="4"/>
      <c r="B1124" s="4"/>
      <c r="C1124" s="4"/>
      <c r="D1124" s="4"/>
      <c r="E1124" s="4"/>
    </row>
    <row r="1125" spans="1:5" ht="12.75">
      <c r="A1125" s="4"/>
      <c r="B1125" s="4"/>
      <c r="C1125" s="4"/>
      <c r="D1125" s="4"/>
      <c r="E1125" s="4"/>
    </row>
    <row r="1126" spans="1:5" ht="12.75">
      <c r="A1126" s="4"/>
      <c r="B1126" s="4"/>
      <c r="C1126" s="4"/>
      <c r="D1126" s="4"/>
      <c r="E1126" s="4"/>
    </row>
    <row r="1127" spans="1:5" ht="12.75">
      <c r="A1127" s="4"/>
      <c r="B1127" s="4"/>
      <c r="C1127" s="4"/>
      <c r="D1127" s="4"/>
      <c r="E1127" s="4"/>
    </row>
    <row r="1128" spans="1:5" ht="12.75">
      <c r="A1128" s="4"/>
      <c r="B1128" s="4"/>
      <c r="C1128" s="4"/>
      <c r="D1128" s="4"/>
      <c r="E1128" s="4"/>
    </row>
    <row r="1129" spans="1:5" ht="12.75">
      <c r="A1129" s="4"/>
      <c r="B1129" s="4"/>
      <c r="C1129" s="4"/>
      <c r="D1129" s="4"/>
      <c r="E1129" s="4"/>
    </row>
    <row r="1130" spans="1:5" ht="12.75">
      <c r="A1130" s="4"/>
      <c r="B1130" s="4"/>
      <c r="C1130" s="4"/>
      <c r="D1130" s="4"/>
      <c r="E1130" s="4"/>
    </row>
    <row r="1131" spans="1:5" ht="12.75">
      <c r="A1131" s="4"/>
      <c r="B1131" s="4"/>
      <c r="C1131" s="4"/>
      <c r="D1131" s="4"/>
      <c r="E1131" s="4"/>
    </row>
    <row r="1132" spans="1:5" ht="12.75">
      <c r="A1132" s="4"/>
      <c r="B1132" s="4"/>
      <c r="C1132" s="4"/>
      <c r="D1132" s="4"/>
      <c r="E1132" s="4"/>
    </row>
    <row r="1133" spans="1:5" ht="12.75">
      <c r="A1133" s="4"/>
      <c r="B1133" s="4"/>
      <c r="C1133" s="4"/>
      <c r="D1133" s="4"/>
      <c r="E1133" s="4"/>
    </row>
    <row r="1134" spans="1:5" ht="12.75">
      <c r="A1134" s="4"/>
      <c r="B1134" s="4"/>
      <c r="C1134" s="4"/>
      <c r="D1134" s="4"/>
      <c r="E1134" s="4"/>
    </row>
    <row r="1135" spans="1:5" ht="12.75">
      <c r="A1135" s="4"/>
      <c r="B1135" s="4"/>
      <c r="C1135" s="4"/>
      <c r="D1135" s="4"/>
      <c r="E1135" s="4"/>
    </row>
    <row r="1136" spans="1:5" ht="12.75">
      <c r="A1136" s="4"/>
      <c r="B1136" s="4"/>
      <c r="C1136" s="4"/>
      <c r="D1136" s="4"/>
      <c r="E1136" s="4"/>
    </row>
    <row r="1137" spans="1:5" ht="12.75">
      <c r="A1137" s="4"/>
      <c r="B1137" s="4"/>
      <c r="C1137" s="4"/>
      <c r="D1137" s="4"/>
      <c r="E1137" s="4"/>
    </row>
    <row r="1138" spans="1:5" ht="12.75">
      <c r="A1138" s="4"/>
      <c r="B1138" s="4"/>
      <c r="C1138" s="4"/>
      <c r="D1138" s="4"/>
      <c r="E1138" s="4"/>
    </row>
    <row r="1139" spans="1:5" ht="12.75">
      <c r="A1139" s="4"/>
      <c r="B1139" s="4"/>
      <c r="C1139" s="4"/>
      <c r="D1139" s="4"/>
      <c r="E1139" s="4"/>
    </row>
    <row r="1140" spans="1:5" ht="12.75">
      <c r="A1140" s="4"/>
      <c r="B1140" s="4"/>
      <c r="C1140" s="4"/>
      <c r="D1140" s="4"/>
      <c r="E1140" s="4"/>
    </row>
    <row r="1141" spans="1:5" ht="12.75">
      <c r="A1141" s="4"/>
      <c r="B1141" s="4"/>
      <c r="C1141" s="4"/>
      <c r="D1141" s="4"/>
      <c r="E1141" s="4"/>
    </row>
    <row r="1142" spans="1:5" ht="12.75">
      <c r="A1142" s="4"/>
      <c r="B1142" s="4"/>
      <c r="C1142" s="4"/>
      <c r="D1142" s="4"/>
      <c r="E1142" s="4"/>
    </row>
    <row r="1143" spans="1:5" ht="12.75">
      <c r="A1143" s="4"/>
      <c r="B1143" s="4"/>
      <c r="C1143" s="4"/>
      <c r="D1143" s="4"/>
      <c r="E1143" s="4"/>
    </row>
    <row r="1144" spans="1:5" ht="12.75">
      <c r="A1144" s="4"/>
      <c r="B1144" s="4"/>
      <c r="C1144" s="4"/>
      <c r="D1144" s="4"/>
      <c r="E1144" s="4"/>
    </row>
    <row r="1145" spans="1:5" ht="12.75">
      <c r="A1145" s="4"/>
      <c r="B1145" s="4"/>
      <c r="C1145" s="4"/>
      <c r="D1145" s="4"/>
      <c r="E1145" s="4"/>
    </row>
    <row r="1146" spans="1:5" ht="12.75">
      <c r="A1146" s="4"/>
      <c r="B1146" s="4"/>
      <c r="C1146" s="4"/>
      <c r="D1146" s="4"/>
      <c r="E1146" s="4"/>
    </row>
    <row r="1147" spans="1:5" ht="12.75">
      <c r="A1147" s="4"/>
      <c r="B1147" s="4"/>
      <c r="C1147" s="4"/>
      <c r="D1147" s="4"/>
      <c r="E1147" s="4"/>
    </row>
    <row r="1148" spans="1:5" ht="12.75">
      <c r="A1148" s="4"/>
      <c r="B1148" s="4"/>
      <c r="C1148" s="4"/>
      <c r="D1148" s="4"/>
      <c r="E1148" s="4"/>
    </row>
    <row r="1149" spans="1:5" ht="12.75">
      <c r="A1149" s="4"/>
      <c r="B1149" s="4"/>
      <c r="C1149" s="4"/>
      <c r="D1149" s="4"/>
      <c r="E1149" s="4"/>
    </row>
    <row r="1150" spans="1:5" ht="12.75">
      <c r="A1150" s="4"/>
      <c r="B1150" s="4"/>
      <c r="C1150" s="4"/>
      <c r="D1150" s="4"/>
      <c r="E1150" s="4"/>
    </row>
    <row r="1151" spans="1:5" ht="12.75">
      <c r="A1151" s="4"/>
      <c r="B1151" s="4"/>
      <c r="C1151" s="4"/>
      <c r="D1151" s="4"/>
      <c r="E1151" s="4"/>
    </row>
    <row r="1152" spans="1:5" ht="12.75">
      <c r="A1152" s="4"/>
      <c r="B1152" s="4"/>
      <c r="C1152" s="4"/>
      <c r="D1152" s="4"/>
      <c r="E1152" s="4"/>
    </row>
    <row r="1153" spans="1:5" ht="12.75">
      <c r="A1153" s="4"/>
      <c r="B1153" s="4"/>
      <c r="C1153" s="4"/>
      <c r="D1153" s="4"/>
      <c r="E1153" s="4"/>
    </row>
    <row r="1154" spans="1:5" ht="12.75">
      <c r="A1154" s="4"/>
      <c r="B1154" s="4"/>
      <c r="C1154" s="4"/>
      <c r="D1154" s="4"/>
      <c r="E1154" s="4"/>
    </row>
    <row r="1155" spans="1:5" ht="12.75">
      <c r="A1155" s="4"/>
      <c r="B1155" s="4"/>
      <c r="C1155" s="4"/>
      <c r="D1155" s="4"/>
      <c r="E1155" s="4"/>
    </row>
    <row r="1156" spans="1:5" ht="12.75">
      <c r="A1156" s="4"/>
      <c r="B1156" s="4"/>
      <c r="C1156" s="4"/>
      <c r="D1156" s="4"/>
      <c r="E1156" s="4"/>
    </row>
    <row r="1157" spans="1:5" ht="12.75">
      <c r="A1157" s="4"/>
      <c r="B1157" s="4"/>
      <c r="C1157" s="4"/>
      <c r="D1157" s="4"/>
      <c r="E1157" s="4"/>
    </row>
    <row r="1158" spans="1:5" ht="12.75">
      <c r="A1158" s="4"/>
      <c r="B1158" s="4"/>
      <c r="C1158" s="4"/>
      <c r="D1158" s="4"/>
      <c r="E1158" s="4"/>
    </row>
    <row r="1159" spans="1:5" ht="12.75">
      <c r="A1159" s="4"/>
      <c r="B1159" s="4"/>
      <c r="C1159" s="4"/>
      <c r="D1159" s="4"/>
      <c r="E1159" s="4"/>
    </row>
    <row r="1160" spans="1:5" ht="12.75">
      <c r="A1160" s="4"/>
      <c r="B1160" s="4"/>
      <c r="C1160" s="4"/>
      <c r="D1160" s="4"/>
      <c r="E1160" s="4"/>
    </row>
    <row r="1161" spans="1:5" ht="12.75">
      <c r="A1161" s="4"/>
      <c r="B1161" s="4"/>
      <c r="C1161" s="4"/>
      <c r="D1161" s="4"/>
      <c r="E1161" s="4"/>
    </row>
    <row r="1162" spans="1:5" ht="12.75">
      <c r="A1162" s="4"/>
      <c r="B1162" s="4"/>
      <c r="C1162" s="4"/>
      <c r="D1162" s="4"/>
      <c r="E1162" s="4"/>
    </row>
    <row r="1163" spans="1:5" ht="12.75">
      <c r="A1163" s="4"/>
      <c r="B1163" s="4"/>
      <c r="C1163" s="4"/>
      <c r="D1163" s="4"/>
      <c r="E1163" s="4"/>
    </row>
    <row r="1164" spans="1:5" ht="12.75">
      <c r="A1164" s="4"/>
      <c r="B1164" s="4"/>
      <c r="C1164" s="4"/>
      <c r="D1164" s="4"/>
      <c r="E1164" s="4"/>
    </row>
    <row r="1165" spans="1:5" ht="12.75">
      <c r="A1165" s="4"/>
      <c r="B1165" s="4"/>
      <c r="C1165" s="4"/>
      <c r="D1165" s="4"/>
      <c r="E1165" s="4"/>
    </row>
    <row r="1166" spans="1:5" ht="12.75">
      <c r="A1166" s="4"/>
      <c r="B1166" s="4"/>
      <c r="C1166" s="4"/>
      <c r="D1166" s="4"/>
      <c r="E1166" s="4"/>
    </row>
    <row r="1167" spans="1:5" ht="12.75">
      <c r="A1167" s="4"/>
      <c r="B1167" s="4"/>
      <c r="C1167" s="4"/>
      <c r="D1167" s="4"/>
      <c r="E1167" s="4"/>
    </row>
    <row r="1168" spans="1:5" ht="12.75">
      <c r="A1168" s="4"/>
      <c r="B1168" s="4"/>
      <c r="C1168" s="4"/>
      <c r="D1168" s="4"/>
      <c r="E1168" s="4"/>
    </row>
    <row r="1169" spans="1:5" ht="12.75">
      <c r="A1169" s="4"/>
      <c r="B1169" s="4"/>
      <c r="C1169" s="4"/>
      <c r="D1169" s="4"/>
      <c r="E1169" s="4"/>
    </row>
    <row r="1170" spans="1:5" ht="12.75">
      <c r="A1170" s="4"/>
      <c r="B1170" s="4"/>
      <c r="C1170" s="4"/>
      <c r="D1170" s="4"/>
      <c r="E1170" s="4"/>
    </row>
    <row r="1171" spans="1:5" ht="12.75">
      <c r="A1171" s="4"/>
      <c r="B1171" s="4"/>
      <c r="C1171" s="4"/>
      <c r="D1171" s="4"/>
      <c r="E1171" s="4"/>
    </row>
    <row r="1172" spans="1:5" ht="12.75">
      <c r="A1172" s="4"/>
      <c r="B1172" s="4"/>
      <c r="C1172" s="4"/>
      <c r="D1172" s="4"/>
      <c r="E1172" s="4"/>
    </row>
    <row r="1173" spans="1:5" ht="12.75">
      <c r="A1173" s="4"/>
      <c r="B1173" s="4"/>
      <c r="C1173" s="4"/>
      <c r="D1173" s="4"/>
      <c r="E1173" s="4"/>
    </row>
    <row r="1174" spans="1:5" ht="12.75">
      <c r="A1174" s="4"/>
      <c r="B1174" s="4"/>
      <c r="C1174" s="4"/>
      <c r="D1174" s="4"/>
      <c r="E1174" s="4"/>
    </row>
    <row r="1175" spans="1:5" ht="12.75">
      <c r="A1175" s="4"/>
      <c r="B1175" s="4"/>
      <c r="C1175" s="4"/>
      <c r="D1175" s="4"/>
      <c r="E1175" s="4"/>
    </row>
    <row r="1176" spans="1:5" ht="12.75">
      <c r="A1176" s="4"/>
      <c r="B1176" s="4"/>
      <c r="C1176" s="4"/>
      <c r="D1176" s="4"/>
      <c r="E1176" s="4"/>
    </row>
    <row r="1177" spans="1:5" ht="12.75">
      <c r="A1177" s="4"/>
      <c r="B1177" s="4"/>
      <c r="C1177" s="4"/>
      <c r="D1177" s="4"/>
      <c r="E1177" s="4"/>
    </row>
    <row r="1178" spans="1:5" ht="12.75">
      <c r="A1178" s="4"/>
      <c r="B1178" s="4"/>
      <c r="C1178" s="4"/>
      <c r="D1178" s="4"/>
      <c r="E1178" s="4"/>
    </row>
    <row r="1179" spans="1:5" ht="12.75">
      <c r="A1179" s="4"/>
      <c r="B1179" s="4"/>
      <c r="C1179" s="4"/>
      <c r="D1179" s="4"/>
      <c r="E1179" s="4"/>
    </row>
    <row r="1180" spans="1:5" ht="12.75">
      <c r="A1180" s="4"/>
      <c r="B1180" s="4"/>
      <c r="C1180" s="4"/>
      <c r="D1180" s="4"/>
      <c r="E1180" s="4"/>
    </row>
    <row r="1181" spans="1:5" ht="12.75">
      <c r="A1181" s="4"/>
      <c r="B1181" s="4"/>
      <c r="C1181" s="4"/>
      <c r="D1181" s="4"/>
      <c r="E1181" s="4"/>
    </row>
    <row r="1182" spans="1:5" ht="12.75">
      <c r="A1182" s="4"/>
      <c r="B1182" s="4"/>
      <c r="C1182" s="4"/>
      <c r="D1182" s="4"/>
      <c r="E1182" s="4"/>
    </row>
    <row r="1183" spans="1:5" ht="12.75">
      <c r="A1183" s="4"/>
      <c r="B1183" s="4"/>
      <c r="C1183" s="4"/>
      <c r="D1183" s="4"/>
      <c r="E1183" s="4"/>
    </row>
    <row r="1184" spans="1:5" ht="12.75">
      <c r="A1184" s="4"/>
      <c r="B1184" s="4"/>
      <c r="C1184" s="4"/>
      <c r="D1184" s="4"/>
      <c r="E1184" s="4"/>
    </row>
    <row r="1185" spans="1:5" ht="12.75">
      <c r="A1185" s="4"/>
      <c r="B1185" s="4"/>
      <c r="C1185" s="4"/>
      <c r="D1185" s="4"/>
      <c r="E1185" s="4"/>
    </row>
    <row r="1186" spans="1:5" ht="12.75">
      <c r="A1186" s="4"/>
      <c r="B1186" s="4"/>
      <c r="C1186" s="4"/>
      <c r="D1186" s="4"/>
      <c r="E1186" s="4"/>
    </row>
    <row r="1187" spans="1:5" ht="12.75">
      <c r="A1187" s="4"/>
      <c r="B1187" s="4"/>
      <c r="C1187" s="4"/>
      <c r="D1187" s="4"/>
      <c r="E1187" s="4"/>
    </row>
    <row r="1188" spans="1:5" ht="12.75">
      <c r="A1188" s="4"/>
      <c r="B1188" s="4"/>
      <c r="C1188" s="4"/>
      <c r="D1188" s="4"/>
      <c r="E1188" s="4"/>
    </row>
    <row r="1189" spans="1:5" ht="12.75">
      <c r="A1189" s="4"/>
      <c r="B1189" s="4"/>
      <c r="C1189" s="4"/>
      <c r="D1189" s="4"/>
      <c r="E1189" s="4"/>
    </row>
    <row r="1190" spans="1:5" ht="12.75">
      <c r="A1190" s="4"/>
      <c r="B1190" s="4"/>
      <c r="C1190" s="4"/>
      <c r="D1190" s="4"/>
      <c r="E1190" s="4"/>
    </row>
    <row r="1191" spans="1:5" ht="12.75">
      <c r="A1191" s="4"/>
      <c r="B1191" s="4"/>
      <c r="C1191" s="4"/>
      <c r="D1191" s="4"/>
      <c r="E1191" s="4"/>
    </row>
    <row r="1192" spans="1:5" ht="12.75">
      <c r="A1192" s="4"/>
      <c r="B1192" s="4"/>
      <c r="C1192" s="4"/>
      <c r="D1192" s="4"/>
      <c r="E1192" s="4"/>
    </row>
    <row r="1193" spans="1:5" ht="12.75">
      <c r="A1193" s="4"/>
      <c r="B1193" s="4"/>
      <c r="C1193" s="4"/>
      <c r="D1193" s="4"/>
      <c r="E1193" s="4"/>
    </row>
    <row r="1194" spans="1:5" ht="12.75">
      <c r="A1194" s="4"/>
      <c r="B1194" s="4"/>
      <c r="C1194" s="4"/>
      <c r="D1194" s="4"/>
      <c r="E1194" s="4"/>
    </row>
    <row r="1195" spans="1:5" ht="12.75">
      <c r="A1195" s="4"/>
      <c r="B1195" s="4"/>
      <c r="C1195" s="4"/>
      <c r="D1195" s="4"/>
      <c r="E1195" s="4"/>
    </row>
    <row r="1196" spans="1:5" ht="12.75">
      <c r="A1196" s="4"/>
      <c r="B1196" s="4"/>
      <c r="C1196" s="4"/>
      <c r="D1196" s="4"/>
      <c r="E1196" s="4"/>
    </row>
    <row r="1197" spans="1:5" ht="12.75">
      <c r="A1197" s="4"/>
      <c r="B1197" s="4"/>
      <c r="C1197" s="4"/>
      <c r="D1197" s="4"/>
      <c r="E1197" s="4"/>
    </row>
    <row r="1198" spans="1:5" ht="12.75">
      <c r="A1198" s="4"/>
      <c r="B1198" s="4"/>
      <c r="C1198" s="4"/>
      <c r="D1198" s="4"/>
      <c r="E1198" s="4"/>
    </row>
    <row r="1199" spans="1:5" ht="12.75">
      <c r="A1199" s="4"/>
      <c r="B1199" s="4"/>
      <c r="C1199" s="4"/>
      <c r="D1199" s="4"/>
      <c r="E1199" s="4"/>
    </row>
    <row r="1200" spans="1:5" ht="12.75">
      <c r="A1200" s="4"/>
      <c r="B1200" s="4"/>
      <c r="C1200" s="4"/>
      <c r="D1200" s="4"/>
      <c r="E1200" s="4"/>
    </row>
    <row r="1201" spans="1:5" ht="12.75">
      <c r="A1201" s="4"/>
      <c r="B1201" s="4"/>
      <c r="C1201" s="4"/>
      <c r="D1201" s="4"/>
      <c r="E1201" s="4"/>
    </row>
    <row r="1202" spans="1:5" ht="12.75">
      <c r="A1202" s="4"/>
      <c r="B1202" s="4"/>
      <c r="C1202" s="4"/>
      <c r="D1202" s="4"/>
      <c r="E1202" s="4"/>
    </row>
    <row r="1203" spans="1:5" ht="12.75">
      <c r="A1203" s="4"/>
      <c r="B1203" s="4"/>
      <c r="C1203" s="4"/>
      <c r="D1203" s="4"/>
      <c r="E1203" s="4"/>
    </row>
    <row r="1204" spans="1:5" ht="12.75">
      <c r="A1204" s="4"/>
      <c r="B1204" s="4"/>
      <c r="C1204" s="4"/>
      <c r="D1204" s="4"/>
      <c r="E1204" s="4"/>
    </row>
    <row r="1205" spans="1:5" ht="12.75">
      <c r="A1205" s="4"/>
      <c r="B1205" s="4"/>
      <c r="C1205" s="4"/>
      <c r="D1205" s="4"/>
      <c r="E1205" s="4"/>
    </row>
    <row r="1206" spans="1:5" ht="12.75">
      <c r="A1206" s="4"/>
      <c r="B1206" s="4"/>
      <c r="C1206" s="4"/>
      <c r="D1206" s="4"/>
      <c r="E1206" s="4"/>
    </row>
    <row r="1207" spans="1:5" ht="12.75">
      <c r="A1207" s="4"/>
      <c r="B1207" s="4"/>
      <c r="C1207" s="4"/>
      <c r="D1207" s="4"/>
      <c r="E1207" s="4"/>
    </row>
    <row r="1208" spans="1:5" ht="12.75">
      <c r="A1208" s="4"/>
      <c r="B1208" s="4"/>
      <c r="C1208" s="4"/>
      <c r="D1208" s="4"/>
      <c r="E1208" s="4"/>
    </row>
    <row r="1209" spans="1:5" ht="12.75">
      <c r="A1209" s="4"/>
      <c r="B1209" s="4"/>
      <c r="C1209" s="4"/>
      <c r="D1209" s="4"/>
      <c r="E1209" s="4"/>
    </row>
    <row r="1210" spans="1:5" ht="12.75">
      <c r="A1210" s="4"/>
      <c r="B1210" s="4"/>
      <c r="C1210" s="4"/>
      <c r="D1210" s="4"/>
      <c r="E1210" s="4"/>
    </row>
    <row r="1211" spans="1:5" ht="12.75">
      <c r="A1211" s="4"/>
      <c r="B1211" s="4"/>
      <c r="C1211" s="4"/>
      <c r="D1211" s="4"/>
      <c r="E1211" s="4"/>
    </row>
    <row r="1212" spans="1:5" ht="12.75">
      <c r="A1212" s="4"/>
      <c r="B1212" s="4"/>
      <c r="C1212" s="4"/>
      <c r="D1212" s="4"/>
      <c r="E1212" s="4"/>
    </row>
    <row r="1213" spans="1:5" ht="12.75">
      <c r="A1213" s="4"/>
      <c r="B1213" s="4"/>
      <c r="C1213" s="4"/>
      <c r="D1213" s="4"/>
      <c r="E1213" s="4"/>
    </row>
    <row r="1214" spans="1:5" ht="12.75">
      <c r="A1214" s="4"/>
      <c r="B1214" s="4"/>
      <c r="C1214" s="4"/>
      <c r="D1214" s="4"/>
      <c r="E1214" s="4"/>
    </row>
    <row r="1215" spans="1:5" ht="12.75">
      <c r="A1215" s="4"/>
      <c r="B1215" s="4"/>
      <c r="C1215" s="4"/>
      <c r="D1215" s="4"/>
      <c r="E1215" s="4"/>
    </row>
    <row r="1216" spans="1:5" ht="12.75">
      <c r="A1216" s="4"/>
      <c r="B1216" s="4"/>
      <c r="C1216" s="4"/>
      <c r="D1216" s="4"/>
      <c r="E1216" s="4"/>
    </row>
    <row r="1217" spans="1:5" ht="12.75">
      <c r="A1217" s="4"/>
      <c r="B1217" s="4"/>
      <c r="C1217" s="4"/>
      <c r="D1217" s="4"/>
      <c r="E1217" s="4"/>
    </row>
    <row r="1218" spans="1:5" ht="12.75">
      <c r="A1218" s="4"/>
      <c r="B1218" s="4"/>
      <c r="C1218" s="4"/>
      <c r="D1218" s="4"/>
      <c r="E1218" s="4"/>
    </row>
    <row r="1219" spans="1:5" ht="12.75">
      <c r="A1219" s="4"/>
      <c r="B1219" s="4"/>
      <c r="C1219" s="4"/>
      <c r="D1219" s="4"/>
      <c r="E1219" s="4"/>
    </row>
    <row r="1220" spans="1:5" ht="12.75">
      <c r="A1220" s="4"/>
      <c r="B1220" s="4"/>
      <c r="C1220" s="4"/>
      <c r="D1220" s="4"/>
      <c r="E1220" s="4"/>
    </row>
    <row r="1221" spans="1:5" ht="12.75">
      <c r="A1221" s="4"/>
      <c r="B1221" s="4"/>
      <c r="C1221" s="4"/>
      <c r="D1221" s="4"/>
      <c r="E1221" s="4"/>
    </row>
    <row r="1222" spans="1:5" ht="12.75">
      <c r="A1222" s="4"/>
      <c r="B1222" s="4"/>
      <c r="C1222" s="4"/>
      <c r="D1222" s="4"/>
      <c r="E1222" s="4"/>
    </row>
    <row r="1223" spans="1:5" ht="12.75">
      <c r="A1223" s="4"/>
      <c r="B1223" s="4"/>
      <c r="C1223" s="4"/>
      <c r="D1223" s="4"/>
      <c r="E1223" s="4"/>
    </row>
    <row r="1224" spans="1:5" ht="12.75">
      <c r="A1224" s="4"/>
      <c r="B1224" s="4"/>
      <c r="C1224" s="4"/>
      <c r="D1224" s="4"/>
      <c r="E1224" s="4"/>
    </row>
    <row r="1225" spans="1:5" ht="12.75">
      <c r="A1225" s="4"/>
      <c r="B1225" s="4"/>
      <c r="C1225" s="4"/>
      <c r="D1225" s="4"/>
      <c r="E1225" s="4"/>
    </row>
    <row r="1226" spans="1:5" ht="12.75">
      <c r="A1226" s="4"/>
      <c r="B1226" s="4"/>
      <c r="C1226" s="4"/>
      <c r="D1226" s="4"/>
      <c r="E1226" s="4"/>
    </row>
    <row r="1227" spans="1:5" ht="12.75">
      <c r="A1227" s="4"/>
      <c r="B1227" s="4"/>
      <c r="C1227" s="4"/>
      <c r="D1227" s="4"/>
      <c r="E1227" s="4"/>
    </row>
    <row r="1228" spans="1:5" ht="12.75">
      <c r="A1228" s="4"/>
      <c r="B1228" s="4"/>
      <c r="C1228" s="4"/>
      <c r="D1228" s="4"/>
      <c r="E1228" s="4"/>
    </row>
    <row r="1229" spans="1:5" ht="12.75">
      <c r="A1229" s="4"/>
      <c r="B1229" s="4"/>
      <c r="C1229" s="4"/>
      <c r="D1229" s="4"/>
      <c r="E1229" s="4"/>
    </row>
    <row r="1230" spans="1:5" ht="12.75">
      <c r="A1230" s="4"/>
      <c r="B1230" s="4"/>
      <c r="C1230" s="4"/>
      <c r="D1230" s="4"/>
      <c r="E1230" s="4"/>
    </row>
    <row r="1231" spans="1:5" ht="12.75">
      <c r="A1231" s="4"/>
      <c r="B1231" s="4"/>
      <c r="C1231" s="4"/>
      <c r="D1231" s="4"/>
      <c r="E1231" s="4"/>
    </row>
    <row r="1232" spans="1:5" ht="12.75">
      <c r="A1232" s="4"/>
      <c r="B1232" s="4"/>
      <c r="C1232" s="4"/>
      <c r="D1232" s="4"/>
      <c r="E1232" s="4"/>
    </row>
    <row r="1233" spans="1:5" ht="12.75">
      <c r="A1233" s="4"/>
      <c r="B1233" s="4"/>
      <c r="C1233" s="4"/>
      <c r="D1233" s="4"/>
      <c r="E1233" s="4"/>
    </row>
    <row r="1234" spans="1:5" ht="12.75">
      <c r="A1234" s="4"/>
      <c r="B1234" s="4"/>
      <c r="C1234" s="4"/>
      <c r="D1234" s="4"/>
      <c r="E1234" s="4"/>
    </row>
    <row r="1235" spans="1:5" ht="12.75">
      <c r="A1235" s="4"/>
      <c r="B1235" s="4"/>
      <c r="C1235" s="4"/>
      <c r="D1235" s="4"/>
      <c r="E1235" s="4"/>
    </row>
    <row r="1236" spans="1:5" ht="12.75">
      <c r="A1236" s="4"/>
      <c r="B1236" s="4"/>
      <c r="C1236" s="4"/>
      <c r="D1236" s="4"/>
      <c r="E1236" s="4"/>
    </row>
    <row r="1237" spans="1:5" ht="12.75">
      <c r="A1237" s="4"/>
      <c r="B1237" s="4"/>
      <c r="C1237" s="4"/>
      <c r="D1237" s="4"/>
      <c r="E1237" s="4"/>
    </row>
    <row r="1238" spans="1:5" ht="12.75">
      <c r="A1238" s="4"/>
      <c r="B1238" s="4"/>
      <c r="C1238" s="4"/>
      <c r="D1238" s="4"/>
      <c r="E1238" s="4"/>
    </row>
    <row r="1239" spans="1:5" ht="12.75">
      <c r="A1239" s="4"/>
      <c r="B1239" s="4"/>
      <c r="C1239" s="4"/>
      <c r="D1239" s="4"/>
      <c r="E1239" s="4"/>
    </row>
    <row r="1240" spans="1:5" ht="12.75">
      <c r="A1240" s="4"/>
      <c r="B1240" s="4"/>
      <c r="C1240" s="4"/>
      <c r="D1240" s="4"/>
      <c r="E1240" s="4"/>
    </row>
    <row r="1241" spans="1:5" ht="12.75">
      <c r="A1241" s="4"/>
      <c r="B1241" s="4"/>
      <c r="C1241" s="4"/>
      <c r="D1241" s="4"/>
      <c r="E1241" s="4"/>
    </row>
    <row r="1242" spans="1:5" ht="12.75">
      <c r="A1242" s="4"/>
      <c r="B1242" s="4"/>
      <c r="C1242" s="4"/>
      <c r="D1242" s="4"/>
      <c r="E1242" s="4"/>
    </row>
    <row r="1243" spans="1:5" ht="12.75">
      <c r="A1243" s="4"/>
      <c r="B1243" s="4"/>
      <c r="C1243" s="4"/>
      <c r="D1243" s="4"/>
      <c r="E1243" s="4"/>
    </row>
    <row r="1244" spans="1:5" ht="12.75">
      <c r="A1244" s="4"/>
      <c r="B1244" s="4"/>
      <c r="C1244" s="4"/>
      <c r="D1244" s="4"/>
      <c r="E1244" s="4"/>
    </row>
    <row r="1245" spans="1:5" ht="12.75">
      <c r="A1245" s="4"/>
      <c r="B1245" s="4"/>
      <c r="C1245" s="4"/>
      <c r="D1245" s="4"/>
      <c r="E1245" s="4"/>
    </row>
    <row r="1246" spans="1:5" ht="12.75">
      <c r="A1246" s="4"/>
      <c r="B1246" s="4"/>
      <c r="C1246" s="4"/>
      <c r="D1246" s="4"/>
      <c r="E1246" s="4"/>
    </row>
    <row r="1247" spans="1:5" ht="12.75">
      <c r="A1247" s="4"/>
      <c r="B1247" s="4"/>
      <c r="C1247" s="4"/>
      <c r="D1247" s="4"/>
      <c r="E1247" s="4"/>
    </row>
    <row r="1248" spans="1:5" ht="12.75">
      <c r="A1248" s="4"/>
      <c r="B1248" s="4"/>
      <c r="C1248" s="4"/>
      <c r="D1248" s="4"/>
      <c r="E1248" s="4"/>
    </row>
    <row r="1249" spans="1:5" ht="12.75">
      <c r="A1249" s="4"/>
      <c r="B1249" s="4"/>
      <c r="C1249" s="4"/>
      <c r="D1249" s="4"/>
      <c r="E1249" s="4"/>
    </row>
    <row r="1250" spans="1:5" ht="12.75">
      <c r="A1250" s="4"/>
      <c r="B1250" s="4"/>
      <c r="C1250" s="4"/>
      <c r="D1250" s="4"/>
      <c r="E1250" s="4"/>
    </row>
    <row r="1251" spans="1:5" ht="12.75">
      <c r="A1251" s="4"/>
      <c r="B1251" s="4"/>
      <c r="C1251" s="4"/>
      <c r="D1251" s="4"/>
      <c r="E1251" s="4"/>
    </row>
    <row r="1252" spans="1:5" ht="12.75">
      <c r="A1252" s="4"/>
      <c r="B1252" s="4"/>
      <c r="C1252" s="4"/>
      <c r="D1252" s="4"/>
      <c r="E1252" s="4"/>
    </row>
    <row r="1253" spans="1:5" ht="12.75">
      <c r="A1253" s="4"/>
      <c r="B1253" s="4"/>
      <c r="C1253" s="4"/>
      <c r="D1253" s="4"/>
      <c r="E1253" s="4"/>
    </row>
    <row r="1254" spans="1:5" ht="12.75">
      <c r="A1254" s="4"/>
      <c r="B1254" s="4"/>
      <c r="C1254" s="4"/>
      <c r="D1254" s="4"/>
      <c r="E1254" s="4"/>
    </row>
    <row r="1255" spans="1:5" ht="12.75">
      <c r="A1255" s="4"/>
      <c r="B1255" s="4"/>
      <c r="C1255" s="4"/>
      <c r="D1255" s="4"/>
      <c r="E1255" s="4"/>
    </row>
    <row r="1256" spans="1:5" ht="12.75">
      <c r="A1256" s="4"/>
      <c r="B1256" s="4"/>
      <c r="C1256" s="4"/>
      <c r="D1256" s="4"/>
      <c r="E1256" s="4"/>
    </row>
    <row r="1257" spans="1:5" ht="12.75">
      <c r="A1257" s="4"/>
      <c r="B1257" s="4"/>
      <c r="C1257" s="4"/>
      <c r="D1257" s="4"/>
      <c r="E1257" s="4"/>
    </row>
    <row r="1258" spans="1:5" ht="12.75">
      <c r="A1258" s="4"/>
      <c r="B1258" s="4"/>
      <c r="C1258" s="4"/>
      <c r="D1258" s="4"/>
      <c r="E1258" s="4"/>
    </row>
    <row r="1259" spans="1:5" ht="12.75">
      <c r="A1259" s="4"/>
      <c r="B1259" s="4"/>
      <c r="C1259" s="4"/>
      <c r="D1259" s="4"/>
      <c r="E1259" s="4"/>
    </row>
    <row r="1260" spans="1:5" ht="12.75">
      <c r="A1260" s="4"/>
      <c r="B1260" s="4"/>
      <c r="C1260" s="4"/>
      <c r="D1260" s="4"/>
      <c r="E1260" s="4"/>
    </row>
    <row r="1261" spans="1:5" ht="12.75">
      <c r="A1261" s="4"/>
      <c r="B1261" s="4"/>
      <c r="C1261" s="4"/>
      <c r="D1261" s="4"/>
      <c r="E1261" s="4"/>
    </row>
    <row r="1262" spans="1:5" ht="12.75">
      <c r="A1262" s="4"/>
      <c r="B1262" s="4"/>
      <c r="C1262" s="4"/>
      <c r="D1262" s="4"/>
      <c r="E1262" s="4"/>
    </row>
    <row r="1263" spans="1:5" ht="12.75">
      <c r="A1263" s="4"/>
      <c r="B1263" s="4"/>
      <c r="C1263" s="4"/>
      <c r="D1263" s="4"/>
      <c r="E1263" s="4"/>
    </row>
    <row r="1264" spans="1:5" ht="12.75">
      <c r="A1264" s="4"/>
      <c r="B1264" s="4"/>
      <c r="C1264" s="4"/>
      <c r="D1264" s="4"/>
      <c r="E1264" s="4"/>
    </row>
    <row r="1265" spans="1:5" ht="12.75">
      <c r="A1265" s="4"/>
      <c r="B1265" s="4"/>
      <c r="C1265" s="4"/>
      <c r="D1265" s="4"/>
      <c r="E1265" s="4"/>
    </row>
    <row r="1266" spans="1:5" ht="12.75">
      <c r="A1266" s="4"/>
      <c r="B1266" s="4"/>
      <c r="C1266" s="4"/>
      <c r="D1266" s="4"/>
      <c r="E1266" s="4"/>
    </row>
    <row r="1267" spans="1:5" ht="12.75">
      <c r="A1267" s="4"/>
      <c r="B1267" s="4"/>
      <c r="C1267" s="4"/>
      <c r="D1267" s="4"/>
      <c r="E1267" s="4"/>
    </row>
    <row r="1268" spans="1:5" ht="12.75">
      <c r="A1268" s="4"/>
      <c r="B1268" s="4"/>
      <c r="C1268" s="4"/>
      <c r="D1268" s="4"/>
      <c r="E1268" s="4"/>
    </row>
    <row r="1269" spans="1:5" ht="12.75">
      <c r="A1269" s="4"/>
      <c r="B1269" s="4"/>
      <c r="C1269" s="4"/>
      <c r="D1269" s="4"/>
      <c r="E1269" s="4"/>
    </row>
    <row r="1270" spans="1:5" ht="12.75">
      <c r="A1270" s="4"/>
      <c r="B1270" s="4"/>
      <c r="C1270" s="4"/>
      <c r="D1270" s="4"/>
      <c r="E1270" s="4"/>
    </row>
    <row r="1271" spans="1:5" ht="12.75">
      <c r="A1271" s="4"/>
      <c r="B1271" s="4"/>
      <c r="C1271" s="4"/>
      <c r="D1271" s="4"/>
      <c r="E1271" s="4"/>
    </row>
    <row r="1272" spans="1:5" ht="12.75">
      <c r="A1272" s="4"/>
      <c r="B1272" s="4"/>
      <c r="C1272" s="4"/>
      <c r="D1272" s="4"/>
      <c r="E1272" s="4"/>
    </row>
    <row r="1273" spans="1:5" ht="12.75">
      <c r="A1273" s="4"/>
      <c r="B1273" s="4"/>
      <c r="C1273" s="4"/>
      <c r="D1273" s="4"/>
      <c r="E1273" s="4"/>
    </row>
    <row r="1274" spans="1:5" ht="12.75">
      <c r="A1274" s="4"/>
      <c r="B1274" s="4"/>
      <c r="C1274" s="4"/>
      <c r="D1274" s="4"/>
      <c r="E1274" s="4"/>
    </row>
    <row r="1275" spans="1:5" ht="12.75">
      <c r="A1275" s="4"/>
      <c r="B1275" s="4"/>
      <c r="C1275" s="4"/>
      <c r="D1275" s="4"/>
      <c r="E1275" s="4"/>
    </row>
    <row r="1276" spans="1:5" ht="12.75">
      <c r="A1276" s="4"/>
      <c r="B1276" s="4"/>
      <c r="C1276" s="4"/>
      <c r="D1276" s="4"/>
      <c r="E1276" s="4"/>
    </row>
    <row r="1277" spans="1:5" ht="12.75">
      <c r="A1277" s="4"/>
      <c r="B1277" s="4"/>
      <c r="C1277" s="4"/>
      <c r="D1277" s="4"/>
      <c r="E1277" s="4"/>
    </row>
    <row r="1278" spans="1:5" ht="12.75">
      <c r="A1278" s="4"/>
      <c r="B1278" s="4"/>
      <c r="C1278" s="4"/>
      <c r="D1278" s="4"/>
      <c r="E1278" s="4"/>
    </row>
  </sheetData>
  <mergeCells count="2">
    <mergeCell ref="A52:E52"/>
    <mergeCell ref="A1:E1"/>
  </mergeCells>
  <printOptions horizontalCentered="1"/>
  <pageMargins left="0.38" right="0.31" top="0.61" bottom="0.44" header="0.35" footer="0.1968503937007874"/>
  <pageSetup horizontalDpi="600" verticalDpi="600" orientation="portrait" paperSize="9" scale="95" r:id="rId1"/>
  <headerFooter alignWithMargins="0">
    <oddFooter>&amp;L&amp;"Times New Roman CE,Obyčejné"&amp;8Rozbor za rok 2004</oddFooter>
  </headerFooter>
</worksheet>
</file>

<file path=xl/worksheets/sheet10.xml><?xml version="1.0" encoding="utf-8"?>
<worksheet xmlns="http://schemas.openxmlformats.org/spreadsheetml/2006/main" xmlns:r="http://schemas.openxmlformats.org/officeDocument/2006/relationships">
  <sheetPr codeName="List8"/>
  <dimension ref="A1:J45"/>
  <sheetViews>
    <sheetView view="pageBreakPreview" zoomScale="85" zoomScaleSheetLayoutView="85" workbookViewId="0" topLeftCell="A1">
      <selection activeCell="L19" sqref="L19"/>
    </sheetView>
  </sheetViews>
  <sheetFormatPr defaultColWidth="9.00390625" defaultRowHeight="12.75"/>
  <cols>
    <col min="1" max="1" width="27.875" style="1" customWidth="1"/>
    <col min="2" max="2" width="7.75390625" style="1" customWidth="1"/>
    <col min="3" max="3" width="7.625" style="1" customWidth="1"/>
    <col min="4" max="4" width="7.75390625" style="1" customWidth="1"/>
    <col min="5" max="5" width="6.125" style="1" customWidth="1"/>
    <col min="6" max="6" width="6.625" style="1" customWidth="1"/>
    <col min="7" max="7" width="7.00390625" style="1" customWidth="1"/>
    <col min="8" max="8" width="8.25390625" style="1" customWidth="1"/>
    <col min="9" max="9" width="10.00390625" style="1" customWidth="1"/>
    <col min="10" max="16384" width="9.125" style="1" customWidth="1"/>
  </cols>
  <sheetData>
    <row r="1" spans="1:10" ht="46.5" customHeight="1" thickBot="1">
      <c r="A1" s="636" t="s">
        <v>638</v>
      </c>
      <c r="B1" s="637"/>
      <c r="C1" s="637"/>
      <c r="D1" s="637"/>
      <c r="E1" s="637"/>
      <c r="F1" s="637"/>
      <c r="G1" s="637"/>
      <c r="H1" s="637"/>
      <c r="I1" s="375" t="s">
        <v>624</v>
      </c>
      <c r="J1" s="433"/>
    </row>
    <row r="2" spans="1:9" ht="12.75">
      <c r="A2" s="642" t="s">
        <v>258</v>
      </c>
      <c r="B2" s="638" t="s">
        <v>417</v>
      </c>
      <c r="C2" s="638" t="s">
        <v>418</v>
      </c>
      <c r="D2" s="644" t="s">
        <v>681</v>
      </c>
      <c r="E2" s="646" t="s">
        <v>682</v>
      </c>
      <c r="F2" s="638" t="s">
        <v>419</v>
      </c>
      <c r="G2" s="638" t="s">
        <v>223</v>
      </c>
      <c r="H2" s="646" t="s">
        <v>683</v>
      </c>
      <c r="I2" s="640" t="s">
        <v>420</v>
      </c>
    </row>
    <row r="3" spans="1:9" ht="13.5" thickBot="1">
      <c r="A3" s="643"/>
      <c r="B3" s="639"/>
      <c r="C3" s="639"/>
      <c r="D3" s="645"/>
      <c r="E3" s="647"/>
      <c r="F3" s="639"/>
      <c r="G3" s="639"/>
      <c r="H3" s="648"/>
      <c r="I3" s="641"/>
    </row>
    <row r="4" spans="1:9" ht="15" customHeight="1">
      <c r="A4" s="434" t="s">
        <v>269</v>
      </c>
      <c r="B4" s="435">
        <v>174</v>
      </c>
      <c r="C4" s="435">
        <v>89</v>
      </c>
      <c r="D4" s="435">
        <v>154</v>
      </c>
      <c r="E4" s="435">
        <v>0</v>
      </c>
      <c r="F4" s="435">
        <v>1</v>
      </c>
      <c r="G4" s="435">
        <v>0</v>
      </c>
      <c r="H4" s="435">
        <v>0</v>
      </c>
      <c r="I4" s="436">
        <f>B4+C4+D4+E4+F4+G4+H4</f>
        <v>418</v>
      </c>
    </row>
    <row r="5" spans="1:9" ht="15" customHeight="1">
      <c r="A5" s="437" t="s">
        <v>270</v>
      </c>
      <c r="B5" s="438">
        <v>12</v>
      </c>
      <c r="C5" s="438">
        <v>3</v>
      </c>
      <c r="D5" s="438">
        <v>37</v>
      </c>
      <c r="E5" s="438">
        <v>0</v>
      </c>
      <c r="F5" s="438">
        <v>0</v>
      </c>
      <c r="G5" s="438">
        <v>0</v>
      </c>
      <c r="H5" s="438">
        <v>0</v>
      </c>
      <c r="I5" s="439">
        <f aca="true" t="shared" si="0" ref="I5:I10">B5+C5+D5+E5+F5+G5+H5</f>
        <v>52</v>
      </c>
    </row>
    <row r="6" spans="1:9" ht="15" customHeight="1">
      <c r="A6" s="437" t="s">
        <v>271</v>
      </c>
      <c r="B6" s="438">
        <v>2037</v>
      </c>
      <c r="C6" s="438">
        <v>1023</v>
      </c>
      <c r="D6" s="438">
        <v>1916</v>
      </c>
      <c r="E6" s="438">
        <v>0</v>
      </c>
      <c r="F6" s="438">
        <v>10</v>
      </c>
      <c r="G6" s="438">
        <v>0</v>
      </c>
      <c r="H6" s="438">
        <v>0</v>
      </c>
      <c r="I6" s="439">
        <f t="shared" si="0"/>
        <v>4986</v>
      </c>
    </row>
    <row r="7" spans="1:9" ht="15" customHeight="1">
      <c r="A7" s="437" t="s">
        <v>270</v>
      </c>
      <c r="B7" s="438">
        <v>148</v>
      </c>
      <c r="C7" s="438">
        <v>19</v>
      </c>
      <c r="D7" s="438">
        <v>289</v>
      </c>
      <c r="E7" s="438">
        <v>0</v>
      </c>
      <c r="F7" s="438">
        <v>0</v>
      </c>
      <c r="G7" s="438">
        <v>0</v>
      </c>
      <c r="H7" s="438">
        <v>0</v>
      </c>
      <c r="I7" s="439">
        <f t="shared" si="0"/>
        <v>456</v>
      </c>
    </row>
    <row r="8" spans="1:9" ht="15" customHeight="1">
      <c r="A8" s="437" t="s">
        <v>272</v>
      </c>
      <c r="B8" s="438">
        <v>392</v>
      </c>
      <c r="C8" s="438">
        <v>249</v>
      </c>
      <c r="D8" s="438">
        <v>293</v>
      </c>
      <c r="E8" s="438">
        <v>0</v>
      </c>
      <c r="F8" s="438">
        <v>2</v>
      </c>
      <c r="G8" s="438">
        <v>0</v>
      </c>
      <c r="H8" s="438">
        <v>0</v>
      </c>
      <c r="I8" s="439">
        <f t="shared" si="0"/>
        <v>936</v>
      </c>
    </row>
    <row r="9" spans="1:9" ht="15" customHeight="1">
      <c r="A9" s="437" t="s">
        <v>270</v>
      </c>
      <c r="B9" s="438">
        <v>24</v>
      </c>
      <c r="C9" s="438">
        <v>1</v>
      </c>
      <c r="D9" s="438">
        <v>13</v>
      </c>
      <c r="E9" s="438">
        <v>0</v>
      </c>
      <c r="F9" s="438">
        <v>0</v>
      </c>
      <c r="G9" s="438">
        <v>0</v>
      </c>
      <c r="H9" s="438">
        <v>0</v>
      </c>
      <c r="I9" s="439">
        <f t="shared" si="0"/>
        <v>38</v>
      </c>
    </row>
    <row r="10" spans="1:9" ht="15" customHeight="1" thickBot="1">
      <c r="A10" s="440" t="s">
        <v>273</v>
      </c>
      <c r="B10" s="441">
        <v>26</v>
      </c>
      <c r="C10" s="441">
        <v>14</v>
      </c>
      <c r="D10" s="441">
        <v>30</v>
      </c>
      <c r="E10" s="441">
        <v>0</v>
      </c>
      <c r="F10" s="441">
        <v>0</v>
      </c>
      <c r="G10" s="441">
        <v>0</v>
      </c>
      <c r="H10" s="441">
        <v>0</v>
      </c>
      <c r="I10" s="442">
        <f t="shared" si="0"/>
        <v>70</v>
      </c>
    </row>
    <row r="11" spans="1:9" ht="18" customHeight="1" thickBot="1">
      <c r="A11" s="443" t="s">
        <v>421</v>
      </c>
      <c r="B11" s="444">
        <f>SUM(B12:B22)</f>
        <v>167513</v>
      </c>
      <c r="C11" s="444">
        <f aca="true" t="shared" si="1" ref="C11:I11">SUM(C12:C22)</f>
        <v>154226</v>
      </c>
      <c r="D11" s="444">
        <f t="shared" si="1"/>
        <v>78298</v>
      </c>
      <c r="E11" s="444">
        <f t="shared" si="1"/>
        <v>197</v>
      </c>
      <c r="F11" s="444">
        <f t="shared" si="1"/>
        <v>1281</v>
      </c>
      <c r="G11" s="444">
        <f t="shared" si="1"/>
        <v>1723</v>
      </c>
      <c r="H11" s="444">
        <f t="shared" si="1"/>
        <v>656791</v>
      </c>
      <c r="I11" s="445">
        <f t="shared" si="1"/>
        <v>1060029</v>
      </c>
    </row>
    <row r="12" spans="1:9" ht="15" customHeight="1">
      <c r="A12" s="434" t="s">
        <v>422</v>
      </c>
      <c r="B12" s="446">
        <v>10008</v>
      </c>
      <c r="C12" s="446">
        <v>71400</v>
      </c>
      <c r="D12" s="446">
        <v>22979</v>
      </c>
      <c r="E12" s="446">
        <v>195</v>
      </c>
      <c r="F12" s="446">
        <v>744</v>
      </c>
      <c r="G12" s="446">
        <v>1122</v>
      </c>
      <c r="H12" s="446">
        <v>117915</v>
      </c>
      <c r="I12" s="447">
        <f>B12+C12+D12+E12+F12+G12+H12</f>
        <v>224363</v>
      </c>
    </row>
    <row r="13" spans="1:9" ht="15" customHeight="1">
      <c r="A13" s="437" t="s">
        <v>423</v>
      </c>
      <c r="B13" s="448">
        <v>-215</v>
      </c>
      <c r="C13" s="448">
        <v>-681</v>
      </c>
      <c r="D13" s="448">
        <v>66</v>
      </c>
      <c r="E13" s="448">
        <v>0</v>
      </c>
      <c r="F13" s="448">
        <v>0</v>
      </c>
      <c r="G13" s="448">
        <v>0</v>
      </c>
      <c r="H13" s="448">
        <v>-1629</v>
      </c>
      <c r="I13" s="449">
        <f aca="true" t="shared" si="2" ref="I13:I38">B13+C13+D13+E13+F13+G13+H13</f>
        <v>-2459</v>
      </c>
    </row>
    <row r="14" spans="1:9" ht="15" customHeight="1">
      <c r="A14" s="437" t="s">
        <v>424</v>
      </c>
      <c r="B14" s="448">
        <v>75330</v>
      </c>
      <c r="C14" s="448">
        <v>73178</v>
      </c>
      <c r="D14" s="448">
        <v>49056</v>
      </c>
      <c r="E14" s="448">
        <v>0</v>
      </c>
      <c r="F14" s="448">
        <v>184</v>
      </c>
      <c r="G14" s="448">
        <v>7</v>
      </c>
      <c r="H14" s="448">
        <v>231</v>
      </c>
      <c r="I14" s="449">
        <f t="shared" si="2"/>
        <v>197986</v>
      </c>
    </row>
    <row r="15" spans="1:9" ht="15" customHeight="1">
      <c r="A15" s="437" t="s">
        <v>425</v>
      </c>
      <c r="B15" s="448">
        <v>48896</v>
      </c>
      <c r="C15" s="448">
        <v>8650</v>
      </c>
      <c r="D15" s="448">
        <v>5701</v>
      </c>
      <c r="E15" s="448">
        <v>0</v>
      </c>
      <c r="F15" s="448">
        <v>343</v>
      </c>
      <c r="G15" s="448">
        <v>509</v>
      </c>
      <c r="H15" s="448">
        <v>27041</v>
      </c>
      <c r="I15" s="449">
        <f t="shared" si="2"/>
        <v>91140</v>
      </c>
    </row>
    <row r="16" spans="1:9" ht="15" customHeight="1">
      <c r="A16" s="437" t="s">
        <v>426</v>
      </c>
      <c r="B16" s="448">
        <v>0</v>
      </c>
      <c r="C16" s="448">
        <v>0</v>
      </c>
      <c r="D16" s="448">
        <v>0</v>
      </c>
      <c r="E16" s="448">
        <v>0</v>
      </c>
      <c r="F16" s="448">
        <v>0</v>
      </c>
      <c r="G16" s="448">
        <v>0</v>
      </c>
      <c r="H16" s="448">
        <v>3278</v>
      </c>
      <c r="I16" s="449">
        <f t="shared" si="2"/>
        <v>3278</v>
      </c>
    </row>
    <row r="17" spans="1:9" ht="15" customHeight="1">
      <c r="A17" s="437" t="s">
        <v>427</v>
      </c>
      <c r="B17" s="448">
        <v>174</v>
      </c>
      <c r="C17" s="448">
        <v>983</v>
      </c>
      <c r="D17" s="448">
        <v>151</v>
      </c>
      <c r="E17" s="448">
        <v>2</v>
      </c>
      <c r="F17" s="448">
        <v>10</v>
      </c>
      <c r="G17" s="448">
        <v>21</v>
      </c>
      <c r="H17" s="448">
        <v>5732</v>
      </c>
      <c r="I17" s="449">
        <f t="shared" si="2"/>
        <v>7073</v>
      </c>
    </row>
    <row r="18" spans="1:9" ht="15" customHeight="1">
      <c r="A18" s="437" t="s">
        <v>428</v>
      </c>
      <c r="B18" s="448">
        <v>33271</v>
      </c>
      <c r="C18" s="448">
        <v>470</v>
      </c>
      <c r="D18" s="448">
        <v>345</v>
      </c>
      <c r="E18" s="448">
        <v>0</v>
      </c>
      <c r="F18" s="448">
        <v>0</v>
      </c>
      <c r="G18" s="448">
        <v>23</v>
      </c>
      <c r="H18" s="448">
        <v>239485</v>
      </c>
      <c r="I18" s="449">
        <f t="shared" si="2"/>
        <v>273594</v>
      </c>
    </row>
    <row r="19" spans="1:9" ht="15" customHeight="1">
      <c r="A19" s="437" t="s">
        <v>429</v>
      </c>
      <c r="B19" s="448">
        <v>0</v>
      </c>
      <c r="C19" s="448">
        <v>0</v>
      </c>
      <c r="D19" s="448">
        <v>0</v>
      </c>
      <c r="E19" s="448">
        <v>0</v>
      </c>
      <c r="F19" s="448">
        <v>0</v>
      </c>
      <c r="G19" s="448">
        <v>0</v>
      </c>
      <c r="H19" s="448">
        <v>173637</v>
      </c>
      <c r="I19" s="449">
        <f t="shared" si="2"/>
        <v>173637</v>
      </c>
    </row>
    <row r="20" spans="1:9" ht="15" customHeight="1">
      <c r="A20" s="437" t="s">
        <v>430</v>
      </c>
      <c r="B20" s="448">
        <v>0</v>
      </c>
      <c r="C20" s="448">
        <v>0</v>
      </c>
      <c r="D20" s="448">
        <v>0</v>
      </c>
      <c r="E20" s="448">
        <v>0</v>
      </c>
      <c r="F20" s="448">
        <v>0</v>
      </c>
      <c r="G20" s="448">
        <v>41</v>
      </c>
      <c r="H20" s="448">
        <v>90780</v>
      </c>
      <c r="I20" s="449">
        <f t="shared" si="2"/>
        <v>90821</v>
      </c>
    </row>
    <row r="21" spans="1:9" ht="15" customHeight="1">
      <c r="A21" s="437" t="s">
        <v>431</v>
      </c>
      <c r="B21" s="448">
        <v>0</v>
      </c>
      <c r="C21" s="448">
        <v>0</v>
      </c>
      <c r="D21" s="448">
        <v>0</v>
      </c>
      <c r="E21" s="448">
        <v>0</v>
      </c>
      <c r="F21" s="448">
        <v>0</v>
      </c>
      <c r="G21" s="448">
        <v>0</v>
      </c>
      <c r="H21" s="448">
        <v>320</v>
      </c>
      <c r="I21" s="449">
        <f t="shared" si="2"/>
        <v>320</v>
      </c>
    </row>
    <row r="22" spans="1:9" ht="15" customHeight="1" thickBot="1">
      <c r="A22" s="440" t="s">
        <v>432</v>
      </c>
      <c r="B22" s="450">
        <v>49</v>
      </c>
      <c r="C22" s="450">
        <v>226</v>
      </c>
      <c r="D22" s="450">
        <v>0</v>
      </c>
      <c r="E22" s="450">
        <v>0</v>
      </c>
      <c r="F22" s="450">
        <v>0</v>
      </c>
      <c r="G22" s="450">
        <v>0</v>
      </c>
      <c r="H22" s="450">
        <v>1</v>
      </c>
      <c r="I22" s="451">
        <f t="shared" si="2"/>
        <v>276</v>
      </c>
    </row>
    <row r="23" spans="1:9" ht="18.75" customHeight="1" thickBot="1">
      <c r="A23" s="443" t="s">
        <v>433</v>
      </c>
      <c r="B23" s="444">
        <f>SUM(B24:B38)</f>
        <v>167128</v>
      </c>
      <c r="C23" s="444">
        <f aca="true" t="shared" si="3" ref="C23:I23">SUM(C24:C38)</f>
        <v>82381</v>
      </c>
      <c r="D23" s="444">
        <f t="shared" si="3"/>
        <v>71161</v>
      </c>
      <c r="E23" s="444">
        <f t="shared" si="3"/>
        <v>197</v>
      </c>
      <c r="F23" s="444">
        <f t="shared" si="3"/>
        <v>897</v>
      </c>
      <c r="G23" s="444">
        <f t="shared" si="3"/>
        <v>453</v>
      </c>
      <c r="H23" s="444">
        <f t="shared" si="3"/>
        <v>329054</v>
      </c>
      <c r="I23" s="445">
        <f t="shared" si="3"/>
        <v>651271</v>
      </c>
    </row>
    <row r="24" spans="1:9" ht="15" customHeight="1">
      <c r="A24" s="434" t="s">
        <v>434</v>
      </c>
      <c r="B24" s="446">
        <v>93884</v>
      </c>
      <c r="C24" s="446">
        <v>15831</v>
      </c>
      <c r="D24" s="446">
        <v>28664</v>
      </c>
      <c r="E24" s="446">
        <v>0</v>
      </c>
      <c r="F24" s="446">
        <v>714</v>
      </c>
      <c r="G24" s="446">
        <v>0</v>
      </c>
      <c r="H24" s="446">
        <v>322</v>
      </c>
      <c r="I24" s="447">
        <f t="shared" si="2"/>
        <v>139415</v>
      </c>
    </row>
    <row r="25" spans="1:9" ht="15" customHeight="1">
      <c r="A25" s="437" t="s">
        <v>435</v>
      </c>
      <c r="B25" s="448">
        <v>9044</v>
      </c>
      <c r="C25" s="448">
        <v>0</v>
      </c>
      <c r="D25" s="448">
        <v>0</v>
      </c>
      <c r="E25" s="448">
        <v>0</v>
      </c>
      <c r="F25" s="448">
        <v>0</v>
      </c>
      <c r="G25" s="448">
        <v>427</v>
      </c>
      <c r="H25" s="448">
        <v>146866</v>
      </c>
      <c r="I25" s="449">
        <f t="shared" si="2"/>
        <v>156337</v>
      </c>
    </row>
    <row r="26" spans="1:9" ht="15" customHeight="1">
      <c r="A26" s="437" t="s">
        <v>436</v>
      </c>
      <c r="B26" s="448">
        <v>2184</v>
      </c>
      <c r="C26" s="448">
        <v>21</v>
      </c>
      <c r="D26" s="448">
        <v>203</v>
      </c>
      <c r="E26" s="448">
        <v>0</v>
      </c>
      <c r="F26" s="448">
        <v>0</v>
      </c>
      <c r="G26" s="448">
        <v>0</v>
      </c>
      <c r="H26" s="448">
        <v>0</v>
      </c>
      <c r="I26" s="449">
        <f t="shared" si="2"/>
        <v>2408</v>
      </c>
    </row>
    <row r="27" spans="1:9" ht="15" customHeight="1">
      <c r="A27" s="437" t="s">
        <v>437</v>
      </c>
      <c r="B27" s="448">
        <v>10370</v>
      </c>
      <c r="C27" s="448">
        <v>4764</v>
      </c>
      <c r="D27" s="448">
        <v>5256</v>
      </c>
      <c r="E27" s="448">
        <v>0</v>
      </c>
      <c r="F27" s="448">
        <v>44</v>
      </c>
      <c r="G27" s="448">
        <v>0</v>
      </c>
      <c r="H27" s="448">
        <v>207</v>
      </c>
      <c r="I27" s="449">
        <f t="shared" si="2"/>
        <v>20641</v>
      </c>
    </row>
    <row r="28" spans="1:9" ht="15" customHeight="1">
      <c r="A28" s="437" t="s">
        <v>438</v>
      </c>
      <c r="B28" s="448">
        <v>2052</v>
      </c>
      <c r="C28" s="448">
        <v>366</v>
      </c>
      <c r="D28" s="448">
        <v>2929</v>
      </c>
      <c r="E28" s="448">
        <v>0</v>
      </c>
      <c r="F28" s="448">
        <v>1</v>
      </c>
      <c r="G28" s="448">
        <v>0</v>
      </c>
      <c r="H28" s="448">
        <v>265</v>
      </c>
      <c r="I28" s="449">
        <f t="shared" si="2"/>
        <v>5613</v>
      </c>
    </row>
    <row r="29" spans="1:9" ht="15" customHeight="1">
      <c r="A29" s="437" t="s">
        <v>439</v>
      </c>
      <c r="B29" s="448">
        <v>5917</v>
      </c>
      <c r="C29" s="448">
        <v>4316</v>
      </c>
      <c r="D29" s="448">
        <v>5689</v>
      </c>
      <c r="E29" s="448">
        <v>0</v>
      </c>
      <c r="F29" s="448">
        <v>13</v>
      </c>
      <c r="G29" s="448">
        <v>0</v>
      </c>
      <c r="H29" s="448">
        <v>8210</v>
      </c>
      <c r="I29" s="449">
        <f t="shared" si="2"/>
        <v>24145</v>
      </c>
    </row>
    <row r="30" spans="1:9" ht="15" customHeight="1">
      <c r="A30" s="437" t="s">
        <v>440</v>
      </c>
      <c r="B30" s="448">
        <v>538</v>
      </c>
      <c r="C30" s="448">
        <v>1245</v>
      </c>
      <c r="D30" s="448">
        <v>1194</v>
      </c>
      <c r="E30" s="448">
        <v>0</v>
      </c>
      <c r="F30" s="448">
        <v>6</v>
      </c>
      <c r="G30" s="448">
        <v>0</v>
      </c>
      <c r="H30" s="448">
        <v>162</v>
      </c>
      <c r="I30" s="449">
        <f t="shared" si="2"/>
        <v>3145</v>
      </c>
    </row>
    <row r="31" spans="1:9" ht="15" customHeight="1">
      <c r="A31" s="437" t="s">
        <v>441</v>
      </c>
      <c r="B31" s="448">
        <v>11051</v>
      </c>
      <c r="C31" s="448">
        <v>33547</v>
      </c>
      <c r="D31" s="448">
        <v>12339</v>
      </c>
      <c r="E31" s="448">
        <v>0</v>
      </c>
      <c r="F31" s="448">
        <v>0</v>
      </c>
      <c r="G31" s="448">
        <v>0</v>
      </c>
      <c r="H31" s="448">
        <v>26</v>
      </c>
      <c r="I31" s="449">
        <f t="shared" si="2"/>
        <v>56963</v>
      </c>
    </row>
    <row r="32" spans="1:9" ht="15" customHeight="1">
      <c r="A32" s="437" t="s">
        <v>442</v>
      </c>
      <c r="B32" s="448">
        <v>9282</v>
      </c>
      <c r="C32" s="448">
        <v>9269</v>
      </c>
      <c r="D32" s="448">
        <v>6465</v>
      </c>
      <c r="E32" s="448">
        <v>0</v>
      </c>
      <c r="F32" s="448">
        <v>70</v>
      </c>
      <c r="G32" s="448">
        <v>0</v>
      </c>
      <c r="H32" s="448">
        <v>12</v>
      </c>
      <c r="I32" s="449">
        <f t="shared" si="2"/>
        <v>25098</v>
      </c>
    </row>
    <row r="33" spans="1:9" ht="15" customHeight="1">
      <c r="A33" s="437" t="s">
        <v>443</v>
      </c>
      <c r="B33" s="448">
        <v>10246</v>
      </c>
      <c r="C33" s="448">
        <v>5787</v>
      </c>
      <c r="D33" s="448">
        <v>4199</v>
      </c>
      <c r="E33" s="448">
        <v>0</v>
      </c>
      <c r="F33" s="448">
        <v>22</v>
      </c>
      <c r="G33" s="448">
        <v>0</v>
      </c>
      <c r="H33" s="448">
        <v>0</v>
      </c>
      <c r="I33" s="449">
        <f t="shared" si="2"/>
        <v>20254</v>
      </c>
    </row>
    <row r="34" spans="1:9" ht="15" customHeight="1">
      <c r="A34" s="437" t="s">
        <v>444</v>
      </c>
      <c r="B34" s="448">
        <v>780</v>
      </c>
      <c r="C34" s="448">
        <v>142</v>
      </c>
      <c r="D34" s="448">
        <v>249</v>
      </c>
      <c r="E34" s="448">
        <v>0</v>
      </c>
      <c r="F34" s="448">
        <v>6</v>
      </c>
      <c r="G34" s="448">
        <v>0</v>
      </c>
      <c r="H34" s="448">
        <v>123</v>
      </c>
      <c r="I34" s="449">
        <f t="shared" si="2"/>
        <v>1300</v>
      </c>
    </row>
    <row r="35" spans="1:9" ht="15" customHeight="1">
      <c r="A35" s="437" t="s">
        <v>445</v>
      </c>
      <c r="B35" s="448">
        <v>0</v>
      </c>
      <c r="C35" s="448">
        <v>0</v>
      </c>
      <c r="D35" s="448">
        <v>7</v>
      </c>
      <c r="E35" s="448">
        <v>0</v>
      </c>
      <c r="F35" s="448">
        <v>0</v>
      </c>
      <c r="G35" s="448">
        <v>0</v>
      </c>
      <c r="H35" s="448">
        <v>115129</v>
      </c>
      <c r="I35" s="449">
        <f t="shared" si="2"/>
        <v>115136</v>
      </c>
    </row>
    <row r="36" spans="1:9" ht="15" customHeight="1">
      <c r="A36" s="437" t="s">
        <v>446</v>
      </c>
      <c r="B36" s="448">
        <v>0</v>
      </c>
      <c r="C36" s="448">
        <v>0</v>
      </c>
      <c r="D36" s="448">
        <v>0</v>
      </c>
      <c r="E36" s="448">
        <v>0</v>
      </c>
      <c r="F36" s="448">
        <v>0</v>
      </c>
      <c r="G36" s="448">
        <v>0</v>
      </c>
      <c r="H36" s="448">
        <v>20462</v>
      </c>
      <c r="I36" s="449">
        <f t="shared" si="2"/>
        <v>20462</v>
      </c>
    </row>
    <row r="37" spans="1:9" ht="15" customHeight="1">
      <c r="A37" s="437" t="s">
        <v>447</v>
      </c>
      <c r="B37" s="448">
        <v>100</v>
      </c>
      <c r="C37" s="448">
        <v>140</v>
      </c>
      <c r="D37" s="448">
        <v>39</v>
      </c>
      <c r="E37" s="448">
        <v>1</v>
      </c>
      <c r="F37" s="448">
        <v>8</v>
      </c>
      <c r="G37" s="448">
        <v>3</v>
      </c>
      <c r="H37" s="448">
        <v>28</v>
      </c>
      <c r="I37" s="449">
        <f t="shared" si="2"/>
        <v>319</v>
      </c>
    </row>
    <row r="38" spans="1:9" ht="15" customHeight="1" thickBot="1">
      <c r="A38" s="440" t="s">
        <v>448</v>
      </c>
      <c r="B38" s="450">
        <v>11680</v>
      </c>
      <c r="C38" s="450">
        <v>6953</v>
      </c>
      <c r="D38" s="450">
        <v>3928</v>
      </c>
      <c r="E38" s="450">
        <v>196</v>
      </c>
      <c r="F38" s="450">
        <v>13</v>
      </c>
      <c r="G38" s="450">
        <v>23</v>
      </c>
      <c r="H38" s="450">
        <v>37242</v>
      </c>
      <c r="I38" s="451">
        <f t="shared" si="2"/>
        <v>60035</v>
      </c>
    </row>
    <row r="39" spans="1:9" ht="18.75" customHeight="1" thickBot="1">
      <c r="A39" s="443" t="s">
        <v>452</v>
      </c>
      <c r="B39" s="444">
        <f>B11-B23</f>
        <v>385</v>
      </c>
      <c r="C39" s="444">
        <f>C11-C23</f>
        <v>71845</v>
      </c>
      <c r="D39" s="444">
        <f>D11-D23</f>
        <v>7137</v>
      </c>
      <c r="E39" s="444">
        <v>0</v>
      </c>
      <c r="F39" s="444">
        <v>384</v>
      </c>
      <c r="G39" s="444">
        <v>1270</v>
      </c>
      <c r="H39" s="444">
        <v>327737</v>
      </c>
      <c r="I39" s="445">
        <v>408758</v>
      </c>
    </row>
    <row r="40" spans="1:9" ht="15" customHeight="1">
      <c r="A40" s="434" t="s">
        <v>296</v>
      </c>
      <c r="B40" s="446">
        <f>SUM(B41:B44)</f>
        <v>14971</v>
      </c>
      <c r="C40" s="446">
        <f>SUM(C41:C44)</f>
        <v>4724</v>
      </c>
      <c r="D40" s="446">
        <f>SUM(D41:D44)</f>
        <v>4702</v>
      </c>
      <c r="E40" s="446">
        <f>SUM(E41:E44)</f>
        <v>10</v>
      </c>
      <c r="F40" s="446">
        <f>SUM(F41:F44)</f>
        <v>54</v>
      </c>
      <c r="G40" s="446">
        <v>65</v>
      </c>
      <c r="H40" s="446">
        <v>67533</v>
      </c>
      <c r="I40" s="447">
        <f>B40+C40+D40+E40+F40+G40+H40</f>
        <v>92059</v>
      </c>
    </row>
    <row r="41" spans="1:9" ht="15" customHeight="1">
      <c r="A41" s="437" t="s">
        <v>297</v>
      </c>
      <c r="B41" s="448">
        <v>1918</v>
      </c>
      <c r="C41" s="448">
        <v>662</v>
      </c>
      <c r="D41" s="448">
        <v>1266</v>
      </c>
      <c r="E41" s="448">
        <v>0</v>
      </c>
      <c r="F41" s="448">
        <v>0</v>
      </c>
      <c r="G41" s="448">
        <v>0</v>
      </c>
      <c r="H41" s="448">
        <v>2221</v>
      </c>
      <c r="I41" s="449">
        <f>B41+C41+D41+E41+F41+G41+H41</f>
        <v>6067</v>
      </c>
    </row>
    <row r="42" spans="1:9" ht="15" customHeight="1">
      <c r="A42" s="437" t="s">
        <v>449</v>
      </c>
      <c r="B42" s="448">
        <v>6807</v>
      </c>
      <c r="C42" s="448">
        <v>3283</v>
      </c>
      <c r="D42" s="448">
        <v>2546</v>
      </c>
      <c r="E42" s="448">
        <v>0</v>
      </c>
      <c r="F42" s="448">
        <v>54</v>
      </c>
      <c r="G42" s="448">
        <v>26</v>
      </c>
      <c r="H42" s="448">
        <v>22</v>
      </c>
      <c r="I42" s="449">
        <f>B42+C42+D42+E42+F42+G42+H42</f>
        <v>12738</v>
      </c>
    </row>
    <row r="43" spans="1:9" ht="15" customHeight="1" thickBot="1">
      <c r="A43" s="440" t="s">
        <v>450</v>
      </c>
      <c r="B43" s="450">
        <v>6246</v>
      </c>
      <c r="C43" s="450">
        <v>779</v>
      </c>
      <c r="D43" s="450">
        <v>890</v>
      </c>
      <c r="E43" s="450">
        <v>10</v>
      </c>
      <c r="F43" s="450">
        <v>0</v>
      </c>
      <c r="G43" s="450">
        <v>39</v>
      </c>
      <c r="H43" s="450">
        <v>1382</v>
      </c>
      <c r="I43" s="451">
        <f>B43+C43+D43+E43+F43+G43+H43</f>
        <v>9346</v>
      </c>
    </row>
    <row r="44" spans="1:9" ht="15" customHeight="1" thickBot="1">
      <c r="A44" s="443" t="s">
        <v>451</v>
      </c>
      <c r="B44" s="444">
        <v>0</v>
      </c>
      <c r="C44" s="444">
        <v>0</v>
      </c>
      <c r="D44" s="444">
        <v>0</v>
      </c>
      <c r="E44" s="444">
        <v>0</v>
      </c>
      <c r="F44" s="444">
        <v>0</v>
      </c>
      <c r="G44" s="444">
        <v>0</v>
      </c>
      <c r="H44" s="444">
        <v>63908</v>
      </c>
      <c r="I44" s="445">
        <f>B44+C44+D44+E44+F44+G44+H44</f>
        <v>63908</v>
      </c>
    </row>
    <row r="45" spans="1:9" ht="12.75">
      <c r="A45" s="4"/>
      <c r="B45" s="4"/>
      <c r="C45" s="4"/>
      <c r="D45" s="4"/>
      <c r="E45" s="4"/>
      <c r="F45" s="4"/>
      <c r="G45" s="4"/>
      <c r="H45" s="4"/>
      <c r="I45" s="452"/>
    </row>
  </sheetData>
  <mergeCells count="10">
    <mergeCell ref="A1:H1"/>
    <mergeCell ref="G2:G3"/>
    <mergeCell ref="I2:I3"/>
    <mergeCell ref="A2:A3"/>
    <mergeCell ref="B2:B3"/>
    <mergeCell ref="C2:C3"/>
    <mergeCell ref="F2:F3"/>
    <mergeCell ref="D2:D3"/>
    <mergeCell ref="E2:E3"/>
    <mergeCell ref="H2:H3"/>
  </mergeCells>
  <printOptions horizontalCentered="1"/>
  <pageMargins left="0.7874015748031497" right="0.7874015748031497" top="0.5905511811023623" bottom="0.5511811023622047" header="0.5118110236220472" footer="0.35433070866141736"/>
  <pageSetup horizontalDpi="600" verticalDpi="600" orientation="portrait" scale="99" r:id="rId1"/>
  <headerFooter alignWithMargins="0">
    <oddFooter>&amp;L&amp;"Times New Roman,Obyčejné"&amp;8Rozbor za rok 2004</oddFooter>
  </headerFooter>
</worksheet>
</file>

<file path=xl/worksheets/sheet11.xml><?xml version="1.0" encoding="utf-8"?>
<worksheet xmlns="http://schemas.openxmlformats.org/spreadsheetml/2006/main" xmlns:r="http://schemas.openxmlformats.org/officeDocument/2006/relationships">
  <dimension ref="A1:K560"/>
  <sheetViews>
    <sheetView tabSelected="1" view="pageBreakPreview" zoomScale="60" zoomScaleNormal="80" workbookViewId="0" topLeftCell="A40">
      <selection activeCell="L11" sqref="L11"/>
    </sheetView>
  </sheetViews>
  <sheetFormatPr defaultColWidth="9.00390625" defaultRowHeight="12.75"/>
  <cols>
    <col min="1" max="1" width="9.375" style="1" customWidth="1"/>
    <col min="2" max="2" width="34.75390625" style="1" customWidth="1"/>
    <col min="3" max="9" width="11.875" style="1" customWidth="1"/>
    <col min="10" max="16384" width="9.125" style="1" customWidth="1"/>
  </cols>
  <sheetData>
    <row r="1" spans="1:9" ht="53.25" customHeight="1">
      <c r="A1" s="653" t="s">
        <v>85</v>
      </c>
      <c r="B1" s="654"/>
      <c r="C1" s="654"/>
      <c r="D1" s="654"/>
      <c r="E1" s="654"/>
      <c r="F1" s="654"/>
      <c r="G1" s="654"/>
      <c r="H1" s="654"/>
      <c r="I1" s="655"/>
    </row>
    <row r="2" spans="1:9" ht="22.5" customHeight="1">
      <c r="A2" s="681" t="s">
        <v>216</v>
      </c>
      <c r="B2" s="683" t="s">
        <v>684</v>
      </c>
      <c r="C2" s="681" t="s">
        <v>685</v>
      </c>
      <c r="D2" s="681" t="s">
        <v>686</v>
      </c>
      <c r="E2" s="673" t="s">
        <v>264</v>
      </c>
      <c r="F2" s="673" t="s">
        <v>265</v>
      </c>
      <c r="G2" s="681" t="s">
        <v>687</v>
      </c>
      <c r="H2" s="681" t="s">
        <v>688</v>
      </c>
      <c r="I2" s="687" t="s">
        <v>689</v>
      </c>
    </row>
    <row r="3" spans="1:9" ht="15" customHeight="1">
      <c r="A3" s="682"/>
      <c r="B3" s="684"/>
      <c r="C3" s="682"/>
      <c r="D3" s="686"/>
      <c r="E3" s="686"/>
      <c r="F3" s="686"/>
      <c r="G3" s="682"/>
      <c r="H3" s="682"/>
      <c r="I3" s="688"/>
    </row>
    <row r="4" spans="1:9" ht="22.5" customHeight="1">
      <c r="A4" s="682"/>
      <c r="B4" s="685"/>
      <c r="C4" s="682"/>
      <c r="D4" s="686"/>
      <c r="E4" s="673" t="s">
        <v>690</v>
      </c>
      <c r="F4" s="674"/>
      <c r="G4" s="682"/>
      <c r="H4" s="682"/>
      <c r="I4" s="688"/>
    </row>
    <row r="5" spans="1:9" ht="3.75" customHeight="1">
      <c r="A5" s="465"/>
      <c r="B5" s="465"/>
      <c r="C5" s="466"/>
      <c r="D5" s="466"/>
      <c r="E5" s="467"/>
      <c r="F5" s="467"/>
      <c r="G5" s="467"/>
      <c r="H5" s="467"/>
      <c r="I5" s="467"/>
    </row>
    <row r="6" spans="1:9" ht="22.5" customHeight="1">
      <c r="A6" s="675" t="s">
        <v>691</v>
      </c>
      <c r="B6" s="676"/>
      <c r="C6" s="676"/>
      <c r="D6" s="676"/>
      <c r="E6" s="676"/>
      <c r="F6" s="676"/>
      <c r="G6" s="676"/>
      <c r="H6" s="676"/>
      <c r="I6" s="676"/>
    </row>
    <row r="7" spans="1:9" ht="21" customHeight="1">
      <c r="A7" s="468" t="s">
        <v>692</v>
      </c>
      <c r="B7" s="469" t="s">
        <v>693</v>
      </c>
      <c r="C7" s="470">
        <v>2882.9</v>
      </c>
      <c r="D7" s="470">
        <v>0</v>
      </c>
      <c r="E7" s="470">
        <v>0</v>
      </c>
      <c r="F7" s="470">
        <v>2882.9</v>
      </c>
      <c r="G7" s="470">
        <v>2831.7</v>
      </c>
      <c r="H7" s="471">
        <f>G7/F7</f>
        <v>0.9822401054493738</v>
      </c>
      <c r="I7" s="470">
        <v>0</v>
      </c>
    </row>
    <row r="8" spans="1:9" ht="48.75" customHeight="1">
      <c r="A8" s="689" t="s">
        <v>694</v>
      </c>
      <c r="B8" s="689"/>
      <c r="C8" s="689"/>
      <c r="D8" s="689"/>
      <c r="E8" s="689"/>
      <c r="F8" s="689"/>
      <c r="G8" s="689"/>
      <c r="H8" s="689"/>
      <c r="I8" s="689"/>
    </row>
    <row r="9" spans="1:9" ht="9.75" customHeight="1">
      <c r="A9" s="454"/>
      <c r="B9" s="454"/>
      <c r="C9" s="454"/>
      <c r="D9" s="454"/>
      <c r="E9" s="454"/>
      <c r="F9" s="454"/>
      <c r="G9" s="454"/>
      <c r="H9" s="454"/>
      <c r="I9" s="454"/>
    </row>
    <row r="10" spans="1:9" ht="22.5" customHeight="1">
      <c r="A10" s="675" t="s">
        <v>695</v>
      </c>
      <c r="B10" s="676"/>
      <c r="C10" s="676"/>
      <c r="D10" s="676"/>
      <c r="E10" s="676"/>
      <c r="F10" s="676"/>
      <c r="G10" s="676"/>
      <c r="H10" s="676"/>
      <c r="I10" s="676"/>
    </row>
    <row r="11" spans="1:9" ht="15.75" customHeight="1">
      <c r="A11" s="468" t="s">
        <v>696</v>
      </c>
      <c r="B11" s="469" t="s">
        <v>697</v>
      </c>
      <c r="C11" s="470">
        <v>5383.5</v>
      </c>
      <c r="D11" s="470">
        <v>1190.2</v>
      </c>
      <c r="E11" s="470">
        <v>400</v>
      </c>
      <c r="F11" s="470">
        <v>237</v>
      </c>
      <c r="G11" s="470">
        <v>236.1</v>
      </c>
      <c r="H11" s="471">
        <f>SUM(G11/F11)</f>
        <v>0.9962025316455696</v>
      </c>
      <c r="I11" s="470">
        <v>0</v>
      </c>
    </row>
    <row r="12" spans="1:9" ht="38.25" customHeight="1">
      <c r="A12" s="719" t="s">
        <v>698</v>
      </c>
      <c r="B12" s="719"/>
      <c r="C12" s="719"/>
      <c r="D12" s="719"/>
      <c r="E12" s="719"/>
      <c r="F12" s="719"/>
      <c r="G12" s="719"/>
      <c r="H12" s="719"/>
      <c r="I12" s="719"/>
    </row>
    <row r="13" spans="1:9" ht="10.5" customHeight="1">
      <c r="A13" s="472"/>
      <c r="B13" s="473"/>
      <c r="C13" s="474"/>
      <c r="D13" s="474"/>
      <c r="E13" s="474"/>
      <c r="F13" s="474"/>
      <c r="G13" s="474"/>
      <c r="H13" s="474"/>
      <c r="I13" s="474"/>
    </row>
    <row r="14" spans="1:11" ht="18.75" customHeight="1">
      <c r="A14" s="468" t="s">
        <v>696</v>
      </c>
      <c r="B14" s="469" t="s">
        <v>699</v>
      </c>
      <c r="C14" s="470">
        <v>3515.4</v>
      </c>
      <c r="D14" s="470">
        <v>937.8</v>
      </c>
      <c r="E14" s="470">
        <v>2100</v>
      </c>
      <c r="F14" s="470">
        <v>1658</v>
      </c>
      <c r="G14" s="470">
        <v>1649.6</v>
      </c>
      <c r="H14" s="471">
        <f>SUM(G14/F14)</f>
        <v>0.9949336550060313</v>
      </c>
      <c r="I14" s="470">
        <v>0</v>
      </c>
      <c r="K14" s="1" t="s">
        <v>700</v>
      </c>
    </row>
    <row r="15" spans="1:9" ht="60" customHeight="1">
      <c r="A15" s="719" t="s">
        <v>701</v>
      </c>
      <c r="B15" s="720"/>
      <c r="C15" s="720"/>
      <c r="D15" s="720"/>
      <c r="E15" s="720"/>
      <c r="F15" s="720"/>
      <c r="G15" s="720"/>
      <c r="H15" s="720"/>
      <c r="I15" s="720"/>
    </row>
    <row r="16" spans="1:9" ht="9.75" customHeight="1">
      <c r="A16" s="726"/>
      <c r="B16" s="727"/>
      <c r="C16" s="727"/>
      <c r="D16" s="727"/>
      <c r="E16" s="727"/>
      <c r="F16" s="727"/>
      <c r="G16" s="727"/>
      <c r="H16" s="727"/>
      <c r="I16" s="727"/>
    </row>
    <row r="17" spans="1:9" ht="18.75" customHeight="1">
      <c r="A17" s="468" t="s">
        <v>696</v>
      </c>
      <c r="B17" s="475" t="s">
        <v>702</v>
      </c>
      <c r="C17" s="470">
        <v>98.1</v>
      </c>
      <c r="D17" s="470">
        <v>0</v>
      </c>
      <c r="E17" s="470">
        <v>4800</v>
      </c>
      <c r="F17" s="470">
        <v>3340</v>
      </c>
      <c r="G17" s="470">
        <v>3334.4</v>
      </c>
      <c r="H17" s="471">
        <f>SUM(G17/F17)</f>
        <v>0.9983233532934132</v>
      </c>
      <c r="I17" s="470">
        <v>0</v>
      </c>
    </row>
    <row r="18" spans="1:9" ht="74.25" customHeight="1">
      <c r="A18" s="719" t="s">
        <v>703</v>
      </c>
      <c r="B18" s="720"/>
      <c r="C18" s="720"/>
      <c r="D18" s="720"/>
      <c r="E18" s="720"/>
      <c r="F18" s="720"/>
      <c r="G18" s="720"/>
      <c r="H18" s="720"/>
      <c r="I18" s="720"/>
    </row>
    <row r="19" spans="1:9" ht="7.5" customHeight="1">
      <c r="A19" s="476"/>
      <c r="B19" s="476"/>
      <c r="C19" s="477"/>
      <c r="D19" s="477"/>
      <c r="E19" s="477"/>
      <c r="F19" s="477"/>
      <c r="G19" s="477"/>
      <c r="H19" s="477"/>
      <c r="I19" s="478"/>
    </row>
    <row r="20" spans="1:9" ht="18.75" customHeight="1">
      <c r="A20" s="468" t="s">
        <v>696</v>
      </c>
      <c r="B20" s="475" t="s">
        <v>704</v>
      </c>
      <c r="C20" s="470">
        <v>5208.1</v>
      </c>
      <c r="D20" s="470">
        <v>0</v>
      </c>
      <c r="E20" s="479">
        <v>3000</v>
      </c>
      <c r="F20" s="470">
        <v>500</v>
      </c>
      <c r="G20" s="470">
        <v>456.2</v>
      </c>
      <c r="H20" s="471">
        <f>SUM(G20/F20)</f>
        <v>0.9124</v>
      </c>
      <c r="I20" s="470">
        <v>0</v>
      </c>
    </row>
    <row r="21" spans="1:9" ht="54" customHeight="1">
      <c r="A21" s="719" t="s">
        <v>705</v>
      </c>
      <c r="B21" s="720"/>
      <c r="C21" s="720"/>
      <c r="D21" s="720"/>
      <c r="E21" s="720"/>
      <c r="F21" s="720"/>
      <c r="G21" s="720"/>
      <c r="H21" s="720"/>
      <c r="I21" s="720"/>
    </row>
    <row r="22" spans="1:9" ht="8.25" customHeight="1">
      <c r="A22" s="725"/>
      <c r="B22" s="725"/>
      <c r="C22" s="725"/>
      <c r="D22" s="725"/>
      <c r="E22" s="725"/>
      <c r="F22" s="725"/>
      <c r="G22" s="725"/>
      <c r="H22" s="725"/>
      <c r="I22" s="725"/>
    </row>
    <row r="23" spans="1:9" s="480" customFormat="1" ht="30" customHeight="1">
      <c r="A23" s="468" t="s">
        <v>696</v>
      </c>
      <c r="B23" s="469" t="s">
        <v>706</v>
      </c>
      <c r="C23" s="470">
        <v>2000</v>
      </c>
      <c r="D23" s="470">
        <v>0</v>
      </c>
      <c r="E23" s="470">
        <v>1800</v>
      </c>
      <c r="F23" s="470">
        <v>0</v>
      </c>
      <c r="G23" s="470">
        <v>0</v>
      </c>
      <c r="H23" s="471">
        <v>0</v>
      </c>
      <c r="I23" s="470">
        <v>0</v>
      </c>
    </row>
    <row r="24" spans="1:9" s="480" customFormat="1" ht="50.25" customHeight="1">
      <c r="A24" s="719" t="s">
        <v>707</v>
      </c>
      <c r="B24" s="720"/>
      <c r="C24" s="720"/>
      <c r="D24" s="720"/>
      <c r="E24" s="720"/>
      <c r="F24" s="720"/>
      <c r="G24" s="720"/>
      <c r="H24" s="720"/>
      <c r="I24" s="720"/>
    </row>
    <row r="25" spans="1:9" ht="9" customHeight="1">
      <c r="A25" s="454"/>
      <c r="B25" s="401"/>
      <c r="C25" s="481"/>
      <c r="D25" s="481"/>
      <c r="E25" s="481"/>
      <c r="F25" s="481"/>
      <c r="G25" s="481"/>
      <c r="H25" s="481"/>
      <c r="I25" s="481"/>
    </row>
    <row r="26" spans="1:9" ht="32.25" customHeight="1">
      <c r="A26" s="468" t="s">
        <v>696</v>
      </c>
      <c r="B26" s="469" t="s">
        <v>708</v>
      </c>
      <c r="C26" s="470">
        <v>197.4</v>
      </c>
      <c r="D26" s="470">
        <v>36.8</v>
      </c>
      <c r="E26" s="470">
        <v>2600</v>
      </c>
      <c r="F26" s="470">
        <v>211</v>
      </c>
      <c r="G26" s="470">
        <v>160.6</v>
      </c>
      <c r="H26" s="471">
        <f>SUM(G26/F26)</f>
        <v>0.7611374407582938</v>
      </c>
      <c r="I26" s="470">
        <v>0</v>
      </c>
    </row>
    <row r="27" spans="1:9" ht="63.75" customHeight="1">
      <c r="A27" s="719" t="s">
        <v>709</v>
      </c>
      <c r="B27" s="720"/>
      <c r="C27" s="720"/>
      <c r="D27" s="720"/>
      <c r="E27" s="720"/>
      <c r="F27" s="720"/>
      <c r="G27" s="720"/>
      <c r="H27" s="720"/>
      <c r="I27" s="720"/>
    </row>
    <row r="28" spans="1:9" ht="9.75" customHeight="1">
      <c r="A28" s="482"/>
      <c r="B28" s="467"/>
      <c r="C28" s="401"/>
      <c r="D28" s="467"/>
      <c r="E28" s="467"/>
      <c r="F28" s="467"/>
      <c r="G28" s="467"/>
      <c r="H28" s="467"/>
      <c r="I28" s="467"/>
    </row>
    <row r="29" spans="1:9" ht="18.75" customHeight="1">
      <c r="A29" s="468" t="s">
        <v>696</v>
      </c>
      <c r="B29" s="469" t="s">
        <v>710</v>
      </c>
      <c r="C29" s="470">
        <v>5317.3</v>
      </c>
      <c r="D29" s="470">
        <v>235.2</v>
      </c>
      <c r="E29" s="470">
        <v>2950</v>
      </c>
      <c r="F29" s="470">
        <v>3873</v>
      </c>
      <c r="G29" s="470">
        <v>3870.8</v>
      </c>
      <c r="H29" s="471">
        <f>SUM(G29/F29)</f>
        <v>0.999431964885102</v>
      </c>
      <c r="I29" s="470">
        <v>0</v>
      </c>
    </row>
    <row r="30" spans="1:9" s="397" customFormat="1" ht="18.75" customHeight="1">
      <c r="A30" s="483" t="s">
        <v>671</v>
      </c>
      <c r="B30" s="455" t="s">
        <v>711</v>
      </c>
      <c r="C30" s="358"/>
      <c r="D30" s="358"/>
      <c r="E30" s="358">
        <v>1900</v>
      </c>
      <c r="F30" s="358">
        <v>2823</v>
      </c>
      <c r="G30" s="358">
        <v>2820.8</v>
      </c>
      <c r="H30" s="471">
        <f>SUM(G30/F30)</f>
        <v>0.9992206872121857</v>
      </c>
      <c r="I30" s="470"/>
    </row>
    <row r="31" spans="1:9" s="397" customFormat="1" ht="18.75" customHeight="1">
      <c r="A31" s="484" t="s">
        <v>671</v>
      </c>
      <c r="B31" s="485" t="s">
        <v>712</v>
      </c>
      <c r="C31" s="486"/>
      <c r="D31" s="486"/>
      <c r="E31" s="487">
        <v>1050</v>
      </c>
      <c r="F31" s="487">
        <v>1050</v>
      </c>
      <c r="G31" s="487">
        <v>1050</v>
      </c>
      <c r="H31" s="471">
        <f>SUM(G31/F31)</f>
        <v>1</v>
      </c>
      <c r="I31" s="488"/>
    </row>
    <row r="32" spans="1:9" s="397" customFormat="1" ht="56.25" customHeight="1">
      <c r="A32" s="721" t="s">
        <v>713</v>
      </c>
      <c r="B32" s="722"/>
      <c r="C32" s="722"/>
      <c r="D32" s="722"/>
      <c r="E32" s="722"/>
      <c r="F32" s="722"/>
      <c r="G32" s="722"/>
      <c r="H32" s="722"/>
      <c r="I32" s="722"/>
    </row>
    <row r="33" spans="1:9" s="397" customFormat="1" ht="7.5" customHeight="1">
      <c r="A33" s="554"/>
      <c r="B33" s="723"/>
      <c r="C33" s="723"/>
      <c r="D33" s="723"/>
      <c r="E33" s="723"/>
      <c r="F33" s="723"/>
      <c r="G33" s="723"/>
      <c r="H33" s="723"/>
      <c r="I33" s="723"/>
    </row>
    <row r="34" spans="1:9" s="397" customFormat="1" ht="18.75" customHeight="1">
      <c r="A34" s="468" t="s">
        <v>696</v>
      </c>
      <c r="B34" s="469" t="s">
        <v>714</v>
      </c>
      <c r="C34" s="470">
        <v>838.5</v>
      </c>
      <c r="D34" s="470">
        <v>0</v>
      </c>
      <c r="E34" s="470">
        <v>1600</v>
      </c>
      <c r="F34" s="470">
        <v>1794</v>
      </c>
      <c r="G34" s="470">
        <v>1793.5</v>
      </c>
      <c r="H34" s="471">
        <f>SUM(G34/F34)</f>
        <v>0.999721293199554</v>
      </c>
      <c r="I34" s="470">
        <v>0</v>
      </c>
    </row>
    <row r="35" spans="1:9" s="397" customFormat="1" ht="56.25" customHeight="1">
      <c r="A35" s="724" t="s">
        <v>715</v>
      </c>
      <c r="B35" s="722"/>
      <c r="C35" s="722"/>
      <c r="D35" s="722"/>
      <c r="E35" s="722"/>
      <c r="F35" s="722"/>
      <c r="G35" s="722"/>
      <c r="H35" s="722"/>
      <c r="I35" s="722"/>
    </row>
    <row r="36" spans="1:9" s="397" customFormat="1" ht="5.25" customHeight="1">
      <c r="A36" s="482"/>
      <c r="B36" s="467"/>
      <c r="C36" s="467"/>
      <c r="D36" s="467"/>
      <c r="E36" s="467"/>
      <c r="F36" s="467"/>
      <c r="G36" s="467"/>
      <c r="H36" s="467"/>
      <c r="I36" s="467"/>
    </row>
    <row r="37" spans="1:9" s="397" customFormat="1" ht="37.5" customHeight="1">
      <c r="A37" s="468" t="s">
        <v>696</v>
      </c>
      <c r="B37" s="469" t="s">
        <v>716</v>
      </c>
      <c r="C37" s="470">
        <v>3500</v>
      </c>
      <c r="D37" s="470">
        <v>0</v>
      </c>
      <c r="E37" s="470">
        <v>3500</v>
      </c>
      <c r="F37" s="470">
        <v>0</v>
      </c>
      <c r="G37" s="470">
        <v>0</v>
      </c>
      <c r="H37" s="471">
        <v>0</v>
      </c>
      <c r="I37" s="470">
        <v>0</v>
      </c>
    </row>
    <row r="38" spans="1:9" s="397" customFormat="1" ht="39.75" customHeight="1">
      <c r="A38" s="719" t="s">
        <v>717</v>
      </c>
      <c r="B38" s="719"/>
      <c r="C38" s="719"/>
      <c r="D38" s="719"/>
      <c r="E38" s="719"/>
      <c r="F38" s="719"/>
      <c r="G38" s="719"/>
      <c r="H38" s="719"/>
      <c r="I38" s="719"/>
    </row>
    <row r="39" spans="1:9" s="397" customFormat="1" ht="6.75" customHeight="1">
      <c r="A39" s="467"/>
      <c r="B39" s="467"/>
      <c r="C39" s="467"/>
      <c r="D39" s="467"/>
      <c r="E39" s="467"/>
      <c r="F39" s="467"/>
      <c r="G39" s="467"/>
      <c r="H39" s="467"/>
      <c r="I39" s="467"/>
    </row>
    <row r="40" spans="1:9" s="397" customFormat="1" ht="37.5" customHeight="1">
      <c r="A40" s="468" t="s">
        <v>696</v>
      </c>
      <c r="B40" s="469" t="s">
        <v>149</v>
      </c>
      <c r="C40" s="470">
        <v>946.8</v>
      </c>
      <c r="D40" s="470">
        <v>298</v>
      </c>
      <c r="E40" s="470">
        <v>690</v>
      </c>
      <c r="F40" s="470">
        <v>640</v>
      </c>
      <c r="G40" s="470">
        <v>625.1</v>
      </c>
      <c r="H40" s="471">
        <f>SUM(G40/F40)</f>
        <v>0.9767187500000001</v>
      </c>
      <c r="I40" s="470">
        <v>0</v>
      </c>
    </row>
    <row r="41" spans="1:9" s="397" customFormat="1" ht="59.25" customHeight="1">
      <c r="A41" s="719" t="s">
        <v>718</v>
      </c>
      <c r="B41" s="719"/>
      <c r="C41" s="719"/>
      <c r="D41" s="719"/>
      <c r="E41" s="719"/>
      <c r="F41" s="719"/>
      <c r="G41" s="719"/>
      <c r="H41" s="719"/>
      <c r="I41" s="719"/>
    </row>
    <row r="42" spans="1:9" s="397" customFormat="1" ht="21.75" customHeight="1">
      <c r="A42" s="681" t="s">
        <v>216</v>
      </c>
      <c r="B42" s="683" t="s">
        <v>684</v>
      </c>
      <c r="C42" s="681" t="s">
        <v>685</v>
      </c>
      <c r="D42" s="681" t="s">
        <v>686</v>
      </c>
      <c r="E42" s="673" t="s">
        <v>264</v>
      </c>
      <c r="F42" s="673" t="s">
        <v>265</v>
      </c>
      <c r="G42" s="681" t="s">
        <v>687</v>
      </c>
      <c r="H42" s="681" t="s">
        <v>688</v>
      </c>
      <c r="I42" s="687" t="s">
        <v>689</v>
      </c>
    </row>
    <row r="43" spans="1:9" s="397" customFormat="1" ht="15" customHeight="1">
      <c r="A43" s="682"/>
      <c r="B43" s="684"/>
      <c r="C43" s="682"/>
      <c r="D43" s="686"/>
      <c r="E43" s="686"/>
      <c r="F43" s="686"/>
      <c r="G43" s="682"/>
      <c r="H43" s="682"/>
      <c r="I43" s="688"/>
    </row>
    <row r="44" spans="1:9" s="397" customFormat="1" ht="21.75" customHeight="1">
      <c r="A44" s="682"/>
      <c r="B44" s="685"/>
      <c r="C44" s="682"/>
      <c r="D44" s="686"/>
      <c r="E44" s="673" t="s">
        <v>690</v>
      </c>
      <c r="F44" s="674"/>
      <c r="G44" s="682"/>
      <c r="H44" s="682"/>
      <c r="I44" s="688"/>
    </row>
    <row r="45" spans="1:9" s="397" customFormat="1" ht="13.5" customHeight="1">
      <c r="A45" s="476"/>
      <c r="B45" s="476"/>
      <c r="C45" s="477"/>
      <c r="D45" s="477"/>
      <c r="E45" s="467"/>
      <c r="F45" s="467"/>
      <c r="G45" s="467"/>
      <c r="H45" s="467"/>
      <c r="I45" s="467"/>
    </row>
    <row r="46" spans="1:9" s="397" customFormat="1" ht="33" customHeight="1">
      <c r="A46" s="468" t="s">
        <v>696</v>
      </c>
      <c r="B46" s="469" t="s">
        <v>719</v>
      </c>
      <c r="C46" s="470">
        <v>6898.6</v>
      </c>
      <c r="D46" s="470">
        <v>6064.7</v>
      </c>
      <c r="E46" s="470">
        <v>0</v>
      </c>
      <c r="F46" s="470">
        <v>835.8</v>
      </c>
      <c r="G46" s="470">
        <v>833.9</v>
      </c>
      <c r="H46" s="471">
        <f>SUM(G46/F46)</f>
        <v>0.9977267288825078</v>
      </c>
      <c r="I46" s="470">
        <v>0</v>
      </c>
    </row>
    <row r="47" spans="1:9" s="397" customFormat="1" ht="52.5" customHeight="1">
      <c r="A47" s="719" t="s">
        <v>720</v>
      </c>
      <c r="B47" s="720"/>
      <c r="C47" s="720"/>
      <c r="D47" s="720"/>
      <c r="E47" s="720"/>
      <c r="F47" s="720"/>
      <c r="G47" s="720"/>
      <c r="H47" s="720"/>
      <c r="I47" s="720"/>
    </row>
    <row r="48" spans="1:9" ht="6.75" customHeight="1">
      <c r="A48" s="489"/>
      <c r="B48" s="490"/>
      <c r="C48" s="489"/>
      <c r="D48" s="490"/>
      <c r="E48" s="491"/>
      <c r="F48" s="492"/>
      <c r="G48" s="489"/>
      <c r="H48" s="489"/>
      <c r="I48" s="493"/>
    </row>
    <row r="49" spans="1:9" ht="37.5" customHeight="1">
      <c r="A49" s="468" t="s">
        <v>696</v>
      </c>
      <c r="B49" s="469" t="s">
        <v>721</v>
      </c>
      <c r="C49" s="470">
        <v>1272.6</v>
      </c>
      <c r="D49" s="470">
        <v>0</v>
      </c>
      <c r="E49" s="470">
        <v>0</v>
      </c>
      <c r="F49" s="470">
        <v>827</v>
      </c>
      <c r="G49" s="470">
        <v>822.3</v>
      </c>
      <c r="H49" s="471">
        <f>SUM(G49/F49)</f>
        <v>0.9943168077388149</v>
      </c>
      <c r="I49" s="470">
        <v>0</v>
      </c>
    </row>
    <row r="50" spans="1:9" ht="60" customHeight="1">
      <c r="A50" s="689" t="s">
        <v>722</v>
      </c>
      <c r="B50" s="689"/>
      <c r="C50" s="689"/>
      <c r="D50" s="689"/>
      <c r="E50" s="689"/>
      <c r="F50" s="689"/>
      <c r="G50" s="689"/>
      <c r="H50" s="689"/>
      <c r="I50" s="689"/>
    </row>
    <row r="51" spans="1:9" ht="6.75" customHeight="1">
      <c r="A51" s="467"/>
      <c r="B51" s="467"/>
      <c r="C51" s="467"/>
      <c r="D51" s="467"/>
      <c r="E51" s="467"/>
      <c r="F51" s="467"/>
      <c r="G51" s="467"/>
      <c r="H51" s="467"/>
      <c r="I51" s="467"/>
    </row>
    <row r="52" spans="1:9" ht="15.75">
      <c r="A52" s="465" t="s">
        <v>723</v>
      </c>
      <c r="B52" s="465"/>
      <c r="C52" s="466"/>
      <c r="D52" s="466"/>
      <c r="E52" s="467"/>
      <c r="F52" s="467"/>
      <c r="G52" s="467"/>
      <c r="H52" s="467"/>
      <c r="I52" s="467"/>
    </row>
    <row r="53" spans="1:9" ht="9" customHeight="1">
      <c r="A53" s="465"/>
      <c r="B53" s="465"/>
      <c r="C53" s="466"/>
      <c r="D53" s="466"/>
      <c r="E53" s="467"/>
      <c r="F53" s="467"/>
      <c r="G53" s="467"/>
      <c r="H53" s="467"/>
      <c r="I53" s="467"/>
    </row>
    <row r="54" spans="1:9" ht="18.75" customHeight="1">
      <c r="A54" s="675" t="s">
        <v>724</v>
      </c>
      <c r="B54" s="676"/>
      <c r="C54" s="676"/>
      <c r="D54" s="676"/>
      <c r="E54" s="676"/>
      <c r="F54" s="676"/>
      <c r="G54" s="676"/>
      <c r="H54" s="676"/>
      <c r="I54" s="676"/>
    </row>
    <row r="55" spans="1:9" ht="18.75" customHeight="1">
      <c r="A55" s="468" t="s">
        <v>725</v>
      </c>
      <c r="B55" s="469" t="s">
        <v>726</v>
      </c>
      <c r="C55" s="470">
        <v>7125.6</v>
      </c>
      <c r="D55" s="470">
        <v>0</v>
      </c>
      <c r="E55" s="470">
        <v>0</v>
      </c>
      <c r="F55" s="470">
        <v>7125.6</v>
      </c>
      <c r="G55" s="470">
        <v>7125.6</v>
      </c>
      <c r="H55" s="471">
        <f>G55/F55</f>
        <v>1</v>
      </c>
      <c r="I55" s="470">
        <f>SUM(I56)</f>
        <v>0</v>
      </c>
    </row>
    <row r="56" spans="1:9" ht="18.75" customHeight="1">
      <c r="A56" s="483" t="s">
        <v>671</v>
      </c>
      <c r="B56" s="455" t="s">
        <v>727</v>
      </c>
      <c r="C56" s="358">
        <v>7125.6</v>
      </c>
      <c r="D56" s="358">
        <v>0</v>
      </c>
      <c r="E56" s="358">
        <v>0</v>
      </c>
      <c r="F56" s="358">
        <v>7125.6</v>
      </c>
      <c r="G56" s="358">
        <v>7125.6</v>
      </c>
      <c r="H56" s="471">
        <f>G56/F56</f>
        <v>1</v>
      </c>
      <c r="I56" s="470">
        <v>0</v>
      </c>
    </row>
    <row r="57" spans="1:9" ht="45.75" customHeight="1">
      <c r="A57" s="689" t="s">
        <v>728</v>
      </c>
      <c r="B57" s="689"/>
      <c r="C57" s="689"/>
      <c r="D57" s="689"/>
      <c r="E57" s="689"/>
      <c r="F57" s="689"/>
      <c r="G57" s="689"/>
      <c r="H57" s="689"/>
      <c r="I57" s="689"/>
    </row>
    <row r="58" spans="1:9" ht="9.75" customHeight="1">
      <c r="A58" s="465"/>
      <c r="B58" s="465"/>
      <c r="C58" s="466"/>
      <c r="D58" s="466"/>
      <c r="E58" s="467"/>
      <c r="F58" s="467"/>
      <c r="G58" s="467"/>
      <c r="H58" s="467"/>
      <c r="I58" s="467"/>
    </row>
    <row r="59" spans="1:9" ht="18.75" customHeight="1">
      <c r="A59" s="675" t="s">
        <v>729</v>
      </c>
      <c r="B59" s="676"/>
      <c r="C59" s="676"/>
      <c r="D59" s="676"/>
      <c r="E59" s="676"/>
      <c r="F59" s="676"/>
      <c r="G59" s="676"/>
      <c r="H59" s="676"/>
      <c r="I59" s="676"/>
    </row>
    <row r="60" spans="1:9" ht="18.75" customHeight="1">
      <c r="A60" s="468" t="s">
        <v>730</v>
      </c>
      <c r="B60" s="469" t="s">
        <v>726</v>
      </c>
      <c r="C60" s="470">
        <f>D60+G60</f>
        <v>4425.26</v>
      </c>
      <c r="D60" s="470">
        <v>1133.06</v>
      </c>
      <c r="E60" s="470">
        <v>3346.4</v>
      </c>
      <c r="F60" s="470">
        <v>3346.4</v>
      </c>
      <c r="G60" s="470">
        <v>3292.2</v>
      </c>
      <c r="H60" s="471">
        <f>G60/F60</f>
        <v>0.9838034903179536</v>
      </c>
      <c r="I60" s="470">
        <f>SUM(I61)</f>
        <v>0</v>
      </c>
    </row>
    <row r="61" spans="1:9" ht="18.75" customHeight="1">
      <c r="A61" s="483" t="s">
        <v>671</v>
      </c>
      <c r="B61" s="455" t="s">
        <v>727</v>
      </c>
      <c r="C61" s="358">
        <f>E61</f>
        <v>3346.4</v>
      </c>
      <c r="D61" s="358">
        <v>0</v>
      </c>
      <c r="E61" s="358">
        <v>3346.4</v>
      </c>
      <c r="F61" s="358">
        <v>3346.4</v>
      </c>
      <c r="G61" s="358">
        <v>3292.2</v>
      </c>
      <c r="H61" s="471">
        <f>G61/F61</f>
        <v>0.9838034903179536</v>
      </c>
      <c r="I61" s="470">
        <v>0</v>
      </c>
    </row>
    <row r="62" spans="1:9" ht="35.25" customHeight="1">
      <c r="A62" s="689" t="s">
        <v>731</v>
      </c>
      <c r="B62" s="689"/>
      <c r="C62" s="689"/>
      <c r="D62" s="689"/>
      <c r="E62" s="689"/>
      <c r="F62" s="689"/>
      <c r="G62" s="689"/>
      <c r="H62" s="689"/>
      <c r="I62" s="689"/>
    </row>
    <row r="63" spans="1:9" ht="15.75" customHeight="1">
      <c r="A63" s="454"/>
      <c r="B63" s="454"/>
      <c r="C63" s="454"/>
      <c r="D63" s="454"/>
      <c r="E63" s="454"/>
      <c r="F63" s="454"/>
      <c r="G63" s="494"/>
      <c r="H63" s="454"/>
      <c r="I63" s="454"/>
    </row>
    <row r="64" spans="1:9" ht="18" customHeight="1">
      <c r="A64" s="678" t="s">
        <v>732</v>
      </c>
      <c r="B64" s="678"/>
      <c r="C64" s="678"/>
      <c r="D64" s="678"/>
      <c r="E64" s="678"/>
      <c r="F64" s="678"/>
      <c r="G64" s="678"/>
      <c r="H64" s="678"/>
      <c r="I64" s="678"/>
    </row>
    <row r="65" spans="1:9" ht="49.5" customHeight="1">
      <c r="A65" s="468" t="s">
        <v>733</v>
      </c>
      <c r="B65" s="469" t="s">
        <v>734</v>
      </c>
      <c r="C65" s="470">
        <f>D65+G65</f>
        <v>24705.2</v>
      </c>
      <c r="D65" s="470">
        <v>20472.9</v>
      </c>
      <c r="E65" s="470">
        <v>3100</v>
      </c>
      <c r="F65" s="470">
        <v>4232.3</v>
      </c>
      <c r="G65" s="470">
        <v>4232.3</v>
      </c>
      <c r="H65" s="471">
        <f>G65/F65</f>
        <v>1</v>
      </c>
      <c r="I65" s="470">
        <v>0</v>
      </c>
    </row>
    <row r="66" spans="1:9" ht="25.5" customHeight="1">
      <c r="A66" s="668" t="s">
        <v>735</v>
      </c>
      <c r="B66" s="677"/>
      <c r="C66" s="677"/>
      <c r="D66" s="677"/>
      <c r="E66" s="677"/>
      <c r="F66" s="677"/>
      <c r="G66" s="677"/>
      <c r="H66" s="677"/>
      <c r="I66" s="677"/>
    </row>
    <row r="67" spans="1:9" s="496" customFormat="1" ht="13.5" customHeight="1">
      <c r="A67" s="454"/>
      <c r="B67" s="454"/>
      <c r="C67" s="494"/>
      <c r="D67" s="494"/>
      <c r="E67" s="494"/>
      <c r="F67" s="494"/>
      <c r="G67" s="494"/>
      <c r="H67" s="494"/>
      <c r="I67" s="495"/>
    </row>
    <row r="68" spans="1:9" s="496" customFormat="1" ht="36.75" customHeight="1">
      <c r="A68" s="468" t="s">
        <v>733</v>
      </c>
      <c r="B68" s="469" t="s">
        <v>736</v>
      </c>
      <c r="C68" s="470">
        <f>D68+G68</f>
        <v>23739.9</v>
      </c>
      <c r="D68" s="470">
        <v>18189.9</v>
      </c>
      <c r="E68" s="470">
        <v>2700</v>
      </c>
      <c r="F68" s="470">
        <v>5550</v>
      </c>
      <c r="G68" s="497">
        <v>5550</v>
      </c>
      <c r="H68" s="471">
        <f>G68/F68</f>
        <v>1</v>
      </c>
      <c r="I68" s="470">
        <v>0</v>
      </c>
    </row>
    <row r="69" spans="1:9" s="496" customFormat="1" ht="20.25" customHeight="1">
      <c r="A69" s="704" t="s">
        <v>737</v>
      </c>
      <c r="B69" s="690"/>
      <c r="C69" s="690"/>
      <c r="D69" s="690"/>
      <c r="E69" s="690"/>
      <c r="F69" s="690"/>
      <c r="G69" s="690"/>
      <c r="H69" s="690"/>
      <c r="I69" s="690"/>
    </row>
    <row r="70" spans="1:9" s="496" customFormat="1" ht="21.75" customHeight="1">
      <c r="A70" s="465" t="s">
        <v>738</v>
      </c>
      <c r="B70" s="465"/>
      <c r="C70" s="466"/>
      <c r="D70" s="466"/>
      <c r="E70" s="466"/>
      <c r="F70" s="466"/>
      <c r="G70" s="466"/>
      <c r="H70" s="466"/>
      <c r="I70" s="498"/>
    </row>
    <row r="71" spans="1:9" s="496" customFormat="1" ht="11.25" customHeight="1">
      <c r="A71" s="465"/>
      <c r="B71" s="465"/>
      <c r="C71" s="466"/>
      <c r="D71" s="466"/>
      <c r="E71" s="466"/>
      <c r="F71" s="466"/>
      <c r="G71" s="466"/>
      <c r="H71" s="466"/>
      <c r="I71" s="498"/>
    </row>
    <row r="72" spans="1:9" s="496" customFormat="1" ht="27.75" customHeight="1">
      <c r="A72" s="709" t="s">
        <v>739</v>
      </c>
      <c r="B72" s="710"/>
      <c r="C72" s="710"/>
      <c r="D72" s="710"/>
      <c r="E72" s="710"/>
      <c r="F72" s="710"/>
      <c r="G72" s="710"/>
      <c r="H72" s="710"/>
      <c r="I72" s="710"/>
    </row>
    <row r="73" spans="1:9" ht="30" customHeight="1">
      <c r="A73" s="468" t="s">
        <v>740</v>
      </c>
      <c r="B73" s="469" t="s">
        <v>741</v>
      </c>
      <c r="C73" s="470">
        <f>D73+G73</f>
        <v>25493.3</v>
      </c>
      <c r="D73" s="470">
        <v>24532.7</v>
      </c>
      <c r="E73" s="470">
        <v>0</v>
      </c>
      <c r="F73" s="470">
        <v>1000</v>
      </c>
      <c r="G73" s="470">
        <v>960.6</v>
      </c>
      <c r="H73" s="471">
        <f>G73/F73</f>
        <v>0.9606</v>
      </c>
      <c r="I73" s="470">
        <v>0</v>
      </c>
    </row>
    <row r="74" spans="1:9" ht="25.5" customHeight="1">
      <c r="A74" s="592" t="s">
        <v>742</v>
      </c>
      <c r="B74" s="691"/>
      <c r="C74" s="691"/>
      <c r="D74" s="691"/>
      <c r="E74" s="691"/>
      <c r="F74" s="691"/>
      <c r="G74" s="691"/>
      <c r="H74" s="691"/>
      <c r="I74" s="691"/>
    </row>
    <row r="75" spans="1:9" ht="15" customHeight="1">
      <c r="A75" s="454"/>
      <c r="B75" s="401"/>
      <c r="C75" s="401"/>
      <c r="D75" s="401"/>
      <c r="E75" s="401"/>
      <c r="F75" s="401"/>
      <c r="G75" s="401"/>
      <c r="H75" s="401"/>
      <c r="I75" s="401"/>
    </row>
    <row r="76" spans="1:9" ht="32.25" customHeight="1">
      <c r="A76" s="468" t="s">
        <v>740</v>
      </c>
      <c r="B76" s="469" t="s">
        <v>743</v>
      </c>
      <c r="C76" s="470">
        <v>9000</v>
      </c>
      <c r="D76" s="470">
        <v>197.7</v>
      </c>
      <c r="E76" s="470">
        <v>9000</v>
      </c>
      <c r="F76" s="470">
        <v>394.1</v>
      </c>
      <c r="G76" s="470">
        <v>300.4</v>
      </c>
      <c r="H76" s="471">
        <f>G76/F76</f>
        <v>0.7622430855112915</v>
      </c>
      <c r="I76" s="470">
        <v>0</v>
      </c>
    </row>
    <row r="77" spans="1:9" ht="39" customHeight="1">
      <c r="A77" s="692" t="s">
        <v>744</v>
      </c>
      <c r="B77" s="692"/>
      <c r="C77" s="692"/>
      <c r="D77" s="692"/>
      <c r="E77" s="692"/>
      <c r="F77" s="692"/>
      <c r="G77" s="692"/>
      <c r="H77" s="692"/>
      <c r="I77" s="692"/>
    </row>
    <row r="78" spans="1:9" s="397" customFormat="1" ht="15" customHeight="1">
      <c r="A78" s="454"/>
      <c r="B78" s="454"/>
      <c r="C78" s="454"/>
      <c r="D78" s="454"/>
      <c r="E78" s="454"/>
      <c r="F78" s="454"/>
      <c r="G78" s="454"/>
      <c r="H78" s="454"/>
      <c r="I78" s="454"/>
    </row>
    <row r="79" spans="1:9" s="397" customFormat="1" ht="32.25" customHeight="1">
      <c r="A79" s="468" t="s">
        <v>740</v>
      </c>
      <c r="B79" s="469" t="s">
        <v>745</v>
      </c>
      <c r="C79" s="470">
        <v>31523.7</v>
      </c>
      <c r="D79" s="470">
        <v>0</v>
      </c>
      <c r="E79" s="470">
        <v>20000</v>
      </c>
      <c r="F79" s="470">
        <v>31575.4</v>
      </c>
      <c r="G79" s="470">
        <v>31575.4</v>
      </c>
      <c r="H79" s="471">
        <f>G79/F79</f>
        <v>1</v>
      </c>
      <c r="I79" s="470">
        <v>0</v>
      </c>
    </row>
    <row r="80" spans="1:9" ht="40.5" customHeight="1">
      <c r="A80" s="694" t="s">
        <v>746</v>
      </c>
      <c r="B80" s="717"/>
      <c r="C80" s="717"/>
      <c r="D80" s="717"/>
      <c r="E80" s="717"/>
      <c r="F80" s="717"/>
      <c r="G80" s="717"/>
      <c r="H80" s="717"/>
      <c r="I80" s="717"/>
    </row>
    <row r="81" spans="1:9" ht="15" customHeight="1">
      <c r="A81" s="473"/>
      <c r="B81" s="500"/>
      <c r="C81" s="500"/>
      <c r="D81" s="500"/>
      <c r="E81" s="500"/>
      <c r="F81" s="500"/>
      <c r="G81" s="500"/>
      <c r="H81" s="500"/>
      <c r="I81" s="500"/>
    </row>
    <row r="82" spans="1:9" ht="33" customHeight="1">
      <c r="A82" s="501" t="s">
        <v>740</v>
      </c>
      <c r="B82" s="469" t="s">
        <v>747</v>
      </c>
      <c r="C82" s="502">
        <v>6362</v>
      </c>
      <c r="D82" s="502">
        <v>0</v>
      </c>
      <c r="E82" s="502">
        <v>5000</v>
      </c>
      <c r="F82" s="502">
        <v>6362</v>
      </c>
      <c r="G82" s="502">
        <v>6361.6</v>
      </c>
      <c r="H82" s="504">
        <f>G82/F82</f>
        <v>0.9999371266897202</v>
      </c>
      <c r="I82" s="502">
        <v>0</v>
      </c>
    </row>
    <row r="83" spans="1:9" ht="20.25" customHeight="1">
      <c r="A83" s="692" t="s">
        <v>748</v>
      </c>
      <c r="B83" s="718"/>
      <c r="C83" s="718"/>
      <c r="D83" s="718"/>
      <c r="E83" s="718"/>
      <c r="F83" s="718"/>
      <c r="G83" s="718"/>
      <c r="H83" s="718"/>
      <c r="I83" s="718"/>
    </row>
    <row r="84" spans="1:9" ht="20.25" customHeight="1">
      <c r="A84" s="473"/>
      <c r="B84" s="500"/>
      <c r="C84" s="500"/>
      <c r="D84" s="500"/>
      <c r="E84" s="500"/>
      <c r="F84" s="500"/>
      <c r="G84" s="500"/>
      <c r="H84" s="500"/>
      <c r="I84" s="500"/>
    </row>
    <row r="85" spans="1:9" ht="45.75" customHeight="1">
      <c r="A85" s="468" t="s">
        <v>740</v>
      </c>
      <c r="B85" s="469" t="s">
        <v>749</v>
      </c>
      <c r="C85" s="470">
        <v>5158.1</v>
      </c>
      <c r="D85" s="470">
        <v>0</v>
      </c>
      <c r="E85" s="470">
        <v>4500</v>
      </c>
      <c r="F85" s="470">
        <v>5158.1</v>
      </c>
      <c r="G85" s="470">
        <v>5158.1</v>
      </c>
      <c r="H85" s="471">
        <f>G85/F85</f>
        <v>1</v>
      </c>
      <c r="I85" s="470">
        <v>0</v>
      </c>
    </row>
    <row r="86" spans="1:9" ht="39" customHeight="1">
      <c r="A86" s="689" t="s">
        <v>750</v>
      </c>
      <c r="B86" s="693"/>
      <c r="C86" s="693"/>
      <c r="D86" s="693"/>
      <c r="E86" s="693"/>
      <c r="F86" s="693"/>
      <c r="G86" s="693"/>
      <c r="H86" s="693"/>
      <c r="I86" s="693"/>
    </row>
    <row r="87" spans="1:9" ht="22.5" customHeight="1">
      <c r="A87" s="681" t="s">
        <v>216</v>
      </c>
      <c r="B87" s="683" t="s">
        <v>684</v>
      </c>
      <c r="C87" s="681" t="s">
        <v>685</v>
      </c>
      <c r="D87" s="681" t="s">
        <v>751</v>
      </c>
      <c r="E87" s="673" t="s">
        <v>264</v>
      </c>
      <c r="F87" s="673" t="s">
        <v>265</v>
      </c>
      <c r="G87" s="681" t="s">
        <v>752</v>
      </c>
      <c r="H87" s="681" t="s">
        <v>688</v>
      </c>
      <c r="I87" s="687" t="s">
        <v>689</v>
      </c>
    </row>
    <row r="88" spans="1:9" ht="14.25" customHeight="1">
      <c r="A88" s="682"/>
      <c r="B88" s="684"/>
      <c r="C88" s="682"/>
      <c r="D88" s="686"/>
      <c r="E88" s="686"/>
      <c r="F88" s="686"/>
      <c r="G88" s="682"/>
      <c r="H88" s="682"/>
      <c r="I88" s="688"/>
    </row>
    <row r="89" spans="1:9" ht="21.75" customHeight="1">
      <c r="A89" s="682"/>
      <c r="B89" s="685"/>
      <c r="C89" s="682"/>
      <c r="D89" s="686"/>
      <c r="E89" s="673" t="s">
        <v>690</v>
      </c>
      <c r="F89" s="674"/>
      <c r="G89" s="682"/>
      <c r="H89" s="682"/>
      <c r="I89" s="688"/>
    </row>
    <row r="90" spans="1:9" ht="12" customHeight="1">
      <c r="A90" s="473"/>
      <c r="B90" s="500"/>
      <c r="C90" s="500"/>
      <c r="D90" s="500"/>
      <c r="E90" s="500"/>
      <c r="F90" s="500"/>
      <c r="G90" s="500"/>
      <c r="H90" s="500"/>
      <c r="I90" s="500"/>
    </row>
    <row r="91" spans="1:9" ht="42.75" customHeight="1">
      <c r="A91" s="501" t="s">
        <v>740</v>
      </c>
      <c r="B91" s="469" t="s">
        <v>753</v>
      </c>
      <c r="C91" s="502">
        <v>4500</v>
      </c>
      <c r="D91" s="502">
        <v>0</v>
      </c>
      <c r="E91" s="502">
        <v>4500</v>
      </c>
      <c r="F91" s="502">
        <v>2577.8</v>
      </c>
      <c r="G91" s="502">
        <v>433.7</v>
      </c>
      <c r="H91" s="504">
        <f>G91/F91</f>
        <v>0.16824423927379933</v>
      </c>
      <c r="I91" s="502">
        <v>0</v>
      </c>
    </row>
    <row r="92" spans="1:9" ht="48" customHeight="1">
      <c r="A92" s="716" t="s">
        <v>754</v>
      </c>
      <c r="B92" s="693"/>
      <c r="C92" s="693"/>
      <c r="D92" s="693"/>
      <c r="E92" s="693"/>
      <c r="F92" s="693"/>
      <c r="G92" s="693"/>
      <c r="H92" s="693"/>
      <c r="I92" s="693"/>
    </row>
    <row r="93" spans="1:9" ht="15" customHeight="1">
      <c r="A93" s="505"/>
      <c r="B93" s="467"/>
      <c r="C93" s="467"/>
      <c r="D93" s="467"/>
      <c r="E93" s="467"/>
      <c r="F93" s="467"/>
      <c r="G93" s="467"/>
      <c r="H93" s="467"/>
      <c r="I93" s="467"/>
    </row>
    <row r="94" spans="1:9" ht="33" customHeight="1">
      <c r="A94" s="468" t="s">
        <v>740</v>
      </c>
      <c r="B94" s="469" t="s">
        <v>755</v>
      </c>
      <c r="C94" s="470">
        <v>7111.4</v>
      </c>
      <c r="D94" s="470">
        <v>0</v>
      </c>
      <c r="E94" s="470">
        <v>5000</v>
      </c>
      <c r="F94" s="470">
        <v>7111.5</v>
      </c>
      <c r="G94" s="470">
        <v>7111.4</v>
      </c>
      <c r="H94" s="471">
        <f>G94/F94</f>
        <v>0.9999859382690008</v>
      </c>
      <c r="I94" s="470">
        <v>0</v>
      </c>
    </row>
    <row r="95" spans="1:9" ht="18.75" customHeight="1">
      <c r="A95" s="694" t="s">
        <v>756</v>
      </c>
      <c r="B95" s="717"/>
      <c r="C95" s="717"/>
      <c r="D95" s="717"/>
      <c r="E95" s="717"/>
      <c r="F95" s="717"/>
      <c r="G95" s="717"/>
      <c r="H95" s="717"/>
      <c r="I95" s="717"/>
    </row>
    <row r="96" spans="1:9" ht="15" customHeight="1">
      <c r="A96" s="454"/>
      <c r="B96" s="401"/>
      <c r="C96" s="401"/>
      <c r="D96" s="401"/>
      <c r="E96" s="401"/>
      <c r="F96" s="401"/>
      <c r="G96" s="401"/>
      <c r="H96" s="401"/>
      <c r="I96" s="401"/>
    </row>
    <row r="97" spans="1:9" ht="38.25" customHeight="1">
      <c r="A97" s="468" t="s">
        <v>740</v>
      </c>
      <c r="B97" s="469" t="s">
        <v>757</v>
      </c>
      <c r="C97" s="470">
        <v>8908.5</v>
      </c>
      <c r="D97" s="470">
        <v>0</v>
      </c>
      <c r="E97" s="470">
        <v>4700</v>
      </c>
      <c r="F97" s="470">
        <v>8909.3</v>
      </c>
      <c r="G97" s="470">
        <v>8908.5</v>
      </c>
      <c r="H97" s="471">
        <f>G97/F97</f>
        <v>0.9999102061890385</v>
      </c>
      <c r="I97" s="470">
        <v>0</v>
      </c>
    </row>
    <row r="98" spans="1:9" ht="36.75" customHeight="1">
      <c r="A98" s="696" t="s">
        <v>758</v>
      </c>
      <c r="B98" s="584"/>
      <c r="C98" s="584"/>
      <c r="D98" s="584"/>
      <c r="E98" s="584"/>
      <c r="F98" s="584"/>
      <c r="G98" s="584"/>
      <c r="H98" s="584"/>
      <c r="I98" s="584"/>
    </row>
    <row r="99" spans="1:9" ht="15.75" customHeight="1">
      <c r="A99" s="454"/>
      <c r="B99" s="454"/>
      <c r="C99" s="494"/>
      <c r="D99" s="494"/>
      <c r="E99" s="494"/>
      <c r="F99" s="494"/>
      <c r="G99" s="494"/>
      <c r="H99" s="494"/>
      <c r="I99" s="507"/>
    </row>
    <row r="100" spans="1:9" ht="36.75" customHeight="1">
      <c r="A100" s="468" t="s">
        <v>740</v>
      </c>
      <c r="B100" s="469" t="s">
        <v>759</v>
      </c>
      <c r="C100" s="470">
        <v>780</v>
      </c>
      <c r="D100" s="470">
        <v>0</v>
      </c>
      <c r="E100" s="470">
        <v>780</v>
      </c>
      <c r="F100" s="470">
        <v>596</v>
      </c>
      <c r="G100" s="470">
        <v>0</v>
      </c>
      <c r="H100" s="471">
        <f>G100/F100</f>
        <v>0</v>
      </c>
      <c r="I100" s="470">
        <v>0</v>
      </c>
    </row>
    <row r="101" spans="1:9" ht="24" customHeight="1">
      <c r="A101" s="694" t="s">
        <v>760</v>
      </c>
      <c r="B101" s="695"/>
      <c r="C101" s="695"/>
      <c r="D101" s="695"/>
      <c r="E101" s="695"/>
      <c r="F101" s="695"/>
      <c r="G101" s="695"/>
      <c r="H101" s="695"/>
      <c r="I101" s="695"/>
    </row>
    <row r="102" spans="1:9" ht="17.25" customHeight="1">
      <c r="A102" s="454"/>
      <c r="B102" s="454"/>
      <c r="C102" s="494"/>
      <c r="D102" s="494"/>
      <c r="E102" s="494"/>
      <c r="F102" s="494"/>
      <c r="G102" s="494"/>
      <c r="H102" s="494"/>
      <c r="I102" s="494"/>
    </row>
    <row r="103" spans="1:9" ht="36" customHeight="1">
      <c r="A103" s="468" t="s">
        <v>740</v>
      </c>
      <c r="B103" s="509" t="s">
        <v>761</v>
      </c>
      <c r="C103" s="470">
        <v>3635.8</v>
      </c>
      <c r="D103" s="470">
        <f aca="true" t="shared" si="0" ref="D103:I103">SUM(D104,D105)</f>
        <v>0</v>
      </c>
      <c r="E103" s="470">
        <f t="shared" si="0"/>
        <v>1000</v>
      </c>
      <c r="F103" s="470">
        <f t="shared" si="0"/>
        <v>3640.9</v>
      </c>
      <c r="G103" s="470">
        <v>3635.8</v>
      </c>
      <c r="H103" s="471">
        <f>G103/F103</f>
        <v>0.9985992474388201</v>
      </c>
      <c r="I103" s="470">
        <f t="shared" si="0"/>
        <v>0</v>
      </c>
    </row>
    <row r="104" spans="1:9" ht="19.5" customHeight="1">
      <c r="A104" s="483" t="s">
        <v>671</v>
      </c>
      <c r="B104" s="483" t="s">
        <v>711</v>
      </c>
      <c r="C104" s="358">
        <v>2635.8</v>
      </c>
      <c r="D104" s="358">
        <v>0</v>
      </c>
      <c r="E104" s="358">
        <v>1000</v>
      </c>
      <c r="F104" s="358">
        <v>2640.9</v>
      </c>
      <c r="G104" s="358">
        <v>2635.8</v>
      </c>
      <c r="H104" s="471">
        <f>G104/F104</f>
        <v>0.9980688401681246</v>
      </c>
      <c r="I104" s="358">
        <v>0</v>
      </c>
    </row>
    <row r="105" spans="1:9" ht="19.5" customHeight="1">
      <c r="A105" s="483"/>
      <c r="B105" s="483" t="s">
        <v>727</v>
      </c>
      <c r="C105" s="358">
        <v>1000</v>
      </c>
      <c r="D105" s="358">
        <v>0</v>
      </c>
      <c r="E105" s="358">
        <v>0</v>
      </c>
      <c r="F105" s="358">
        <v>1000</v>
      </c>
      <c r="G105" s="358">
        <v>1000</v>
      </c>
      <c r="H105" s="471">
        <f>G105/F105</f>
        <v>1</v>
      </c>
      <c r="I105" s="358">
        <v>0</v>
      </c>
    </row>
    <row r="106" spans="1:9" ht="44.25" customHeight="1">
      <c r="A106" s="694" t="s">
        <v>0</v>
      </c>
      <c r="B106" s="695"/>
      <c r="C106" s="695"/>
      <c r="D106" s="695"/>
      <c r="E106" s="695"/>
      <c r="F106" s="695"/>
      <c r="G106" s="695"/>
      <c r="H106" s="695"/>
      <c r="I106" s="695"/>
    </row>
    <row r="107" spans="1:9" ht="13.5" customHeight="1">
      <c r="A107" s="454"/>
      <c r="B107" s="454"/>
      <c r="C107" s="494"/>
      <c r="D107" s="494"/>
      <c r="E107" s="494"/>
      <c r="F107" s="494"/>
      <c r="G107" s="494"/>
      <c r="H107" s="494"/>
      <c r="I107" s="494"/>
    </row>
    <row r="108" spans="1:9" ht="36" customHeight="1">
      <c r="A108" s="468" t="s">
        <v>740</v>
      </c>
      <c r="B108" s="469" t="s">
        <v>126</v>
      </c>
      <c r="C108" s="470">
        <v>0</v>
      </c>
      <c r="D108" s="470">
        <v>0</v>
      </c>
      <c r="E108" s="470">
        <v>1000</v>
      </c>
      <c r="F108" s="470">
        <v>1000</v>
      </c>
      <c r="G108" s="470">
        <v>0</v>
      </c>
      <c r="H108" s="471">
        <f>G108/F108</f>
        <v>0</v>
      </c>
      <c r="I108" s="470">
        <v>0</v>
      </c>
    </row>
    <row r="109" spans="1:9" ht="33.75" customHeight="1">
      <c r="A109" s="713" t="s">
        <v>1</v>
      </c>
      <c r="B109" s="707"/>
      <c r="C109" s="707"/>
      <c r="D109" s="707"/>
      <c r="E109" s="707"/>
      <c r="F109" s="707"/>
      <c r="G109" s="511"/>
      <c r="H109" s="512"/>
      <c r="I109" s="511"/>
    </row>
    <row r="110" spans="1:9" ht="17.25" customHeight="1">
      <c r="A110" s="454"/>
      <c r="B110" s="401"/>
      <c r="C110" s="401"/>
      <c r="D110" s="401"/>
      <c r="E110" s="401"/>
      <c r="F110" s="401"/>
      <c r="G110" s="507"/>
      <c r="H110" s="513"/>
      <c r="I110" s="507"/>
    </row>
    <row r="111" spans="1:9" ht="21" customHeight="1">
      <c r="A111" s="713" t="s">
        <v>2</v>
      </c>
      <c r="B111" s="699"/>
      <c r="C111" s="699"/>
      <c r="D111" s="699"/>
      <c r="E111" s="699"/>
      <c r="F111" s="699"/>
      <c r="G111" s="699"/>
      <c r="H111" s="699"/>
      <c r="I111" s="699"/>
    </row>
    <row r="112" spans="1:9" ht="37.5" customHeight="1">
      <c r="A112" s="468" t="s">
        <v>3</v>
      </c>
      <c r="B112" s="469" t="s">
        <v>458</v>
      </c>
      <c r="C112" s="470">
        <v>419.5</v>
      </c>
      <c r="D112" s="470">
        <v>0</v>
      </c>
      <c r="E112" s="470">
        <v>0</v>
      </c>
      <c r="F112" s="470">
        <v>419.5</v>
      </c>
      <c r="G112" s="470">
        <v>419.5</v>
      </c>
      <c r="H112" s="471">
        <f>G112/F112</f>
        <v>1</v>
      </c>
      <c r="I112" s="470">
        <v>0</v>
      </c>
    </row>
    <row r="113" spans="1:9" ht="19.5" customHeight="1">
      <c r="A113" s="696" t="s">
        <v>4</v>
      </c>
      <c r="B113" s="714"/>
      <c r="C113" s="714"/>
      <c r="D113" s="714"/>
      <c r="E113" s="714"/>
      <c r="F113" s="714"/>
      <c r="G113" s="714"/>
      <c r="H113" s="714"/>
      <c r="I113" s="714"/>
    </row>
    <row r="114" spans="1:9" ht="8.25" customHeight="1">
      <c r="A114" s="506"/>
      <c r="B114" s="515"/>
      <c r="C114" s="515"/>
      <c r="D114" s="515"/>
      <c r="E114" s="515"/>
      <c r="F114" s="515"/>
      <c r="G114" s="515"/>
      <c r="H114" s="515"/>
      <c r="I114" s="515"/>
    </row>
    <row r="115" spans="1:9" ht="27.75" customHeight="1">
      <c r="A115" s="713" t="s">
        <v>5</v>
      </c>
      <c r="B115" s="699"/>
      <c r="C115" s="699"/>
      <c r="D115" s="699"/>
      <c r="E115" s="699"/>
      <c r="F115" s="699"/>
      <c r="G115" s="699"/>
      <c r="H115" s="699"/>
      <c r="I115" s="699"/>
    </row>
    <row r="116" spans="1:9" ht="16.5" customHeight="1">
      <c r="A116" s="465"/>
      <c r="B116" s="514"/>
      <c r="C116" s="514"/>
      <c r="D116" s="514"/>
      <c r="E116" s="514"/>
      <c r="F116" s="514"/>
      <c r="G116" s="514"/>
      <c r="H116" s="514"/>
      <c r="I116" s="514"/>
    </row>
    <row r="117" spans="1:9" ht="24.75" customHeight="1">
      <c r="A117" s="709" t="s">
        <v>6</v>
      </c>
      <c r="B117" s="710"/>
      <c r="C117" s="710"/>
      <c r="D117" s="710"/>
      <c r="E117" s="710"/>
      <c r="F117" s="710"/>
      <c r="G117" s="710"/>
      <c r="H117" s="710"/>
      <c r="I117" s="710"/>
    </row>
    <row r="118" spans="1:9" ht="36" customHeight="1">
      <c r="A118" s="468" t="s">
        <v>7</v>
      </c>
      <c r="B118" s="469" t="s">
        <v>459</v>
      </c>
      <c r="C118" s="470">
        <v>57.2</v>
      </c>
      <c r="D118" s="470">
        <v>0</v>
      </c>
      <c r="E118" s="470">
        <v>0</v>
      </c>
      <c r="F118" s="470">
        <v>57.2</v>
      </c>
      <c r="G118" s="470">
        <v>57.1</v>
      </c>
      <c r="H118" s="471">
        <f>SUM(G118/F118)</f>
        <v>0.9982517482517482</v>
      </c>
      <c r="I118" s="470">
        <v>0</v>
      </c>
    </row>
    <row r="119" spans="1:9" ht="24" customHeight="1">
      <c r="A119" s="715" t="s">
        <v>8</v>
      </c>
      <c r="B119" s="715"/>
      <c r="C119" s="715"/>
      <c r="D119" s="715"/>
      <c r="E119" s="715"/>
      <c r="F119" s="715"/>
      <c r="G119" s="715"/>
      <c r="H119" s="715"/>
      <c r="I119" s="715"/>
    </row>
    <row r="120" spans="1:9" ht="18.75" customHeight="1">
      <c r="A120" s="516"/>
      <c r="B120" s="516"/>
      <c r="C120" s="516"/>
      <c r="D120" s="516"/>
      <c r="E120" s="516"/>
      <c r="F120" s="516"/>
      <c r="G120" s="516"/>
      <c r="H120" s="516"/>
      <c r="I120" s="516"/>
    </row>
    <row r="121" spans="1:9" ht="45" customHeight="1">
      <c r="A121" s="468" t="s">
        <v>7</v>
      </c>
      <c r="B121" s="469" t="s">
        <v>387</v>
      </c>
      <c r="C121" s="470">
        <v>254.6</v>
      </c>
      <c r="D121" s="470">
        <v>0</v>
      </c>
      <c r="E121" s="470">
        <v>0</v>
      </c>
      <c r="F121" s="470">
        <v>292.8</v>
      </c>
      <c r="G121" s="470">
        <v>254.6</v>
      </c>
      <c r="H121" s="471">
        <f>SUM(G121/F121)</f>
        <v>0.869535519125683</v>
      </c>
      <c r="I121" s="470">
        <v>0</v>
      </c>
    </row>
    <row r="122" spans="1:9" ht="27" customHeight="1">
      <c r="A122" s="668" t="s">
        <v>9</v>
      </c>
      <c r="B122" s="677"/>
      <c r="C122" s="677"/>
      <c r="D122" s="677"/>
      <c r="E122" s="677"/>
      <c r="F122" s="677"/>
      <c r="G122" s="677"/>
      <c r="H122" s="677"/>
      <c r="I122" s="677"/>
    </row>
    <row r="123" spans="1:9" ht="28.5" customHeight="1">
      <c r="A123" s="713" t="s">
        <v>10</v>
      </c>
      <c r="B123" s="699"/>
      <c r="C123" s="699"/>
      <c r="D123" s="699"/>
      <c r="E123" s="699"/>
      <c r="F123" s="699"/>
      <c r="G123" s="699"/>
      <c r="H123" s="699"/>
      <c r="I123" s="699"/>
    </row>
    <row r="124" spans="1:9" ht="19.5" customHeight="1">
      <c r="A124" s="465"/>
      <c r="B124" s="514"/>
      <c r="C124" s="514"/>
      <c r="D124" s="514"/>
      <c r="E124" s="514"/>
      <c r="F124" s="514"/>
      <c r="G124" s="514"/>
      <c r="H124" s="514"/>
      <c r="I124" s="514"/>
    </row>
    <row r="125" spans="1:9" ht="24.75" customHeight="1">
      <c r="A125" s="709" t="s">
        <v>483</v>
      </c>
      <c r="B125" s="710"/>
      <c r="C125" s="710"/>
      <c r="D125" s="710"/>
      <c r="E125" s="710"/>
      <c r="F125" s="710"/>
      <c r="G125" s="710"/>
      <c r="H125" s="710"/>
      <c r="I125" s="710"/>
    </row>
    <row r="126" spans="1:9" ht="53.25" customHeight="1">
      <c r="A126" s="468" t="s">
        <v>11</v>
      </c>
      <c r="B126" s="469" t="s">
        <v>460</v>
      </c>
      <c r="C126" s="470">
        <v>150</v>
      </c>
      <c r="D126" s="470">
        <v>0</v>
      </c>
      <c r="E126" s="470">
        <v>0</v>
      </c>
      <c r="F126" s="470">
        <v>150</v>
      </c>
      <c r="G126" s="470">
        <v>150</v>
      </c>
      <c r="H126" s="471">
        <f>SUM(G126/F126)</f>
        <v>1</v>
      </c>
      <c r="I126" s="470">
        <v>0</v>
      </c>
    </row>
    <row r="127" spans="1:9" ht="35.25" customHeight="1">
      <c r="A127" s="704" t="s">
        <v>12</v>
      </c>
      <c r="B127" s="690"/>
      <c r="C127" s="690"/>
      <c r="D127" s="690"/>
      <c r="E127" s="690"/>
      <c r="F127" s="690"/>
      <c r="G127" s="690"/>
      <c r="H127" s="690"/>
      <c r="I127" s="690"/>
    </row>
    <row r="128" spans="1:9" ht="16.5" customHeight="1">
      <c r="A128" s="681" t="s">
        <v>216</v>
      </c>
      <c r="B128" s="683" t="s">
        <v>684</v>
      </c>
      <c r="C128" s="681" t="s">
        <v>685</v>
      </c>
      <c r="D128" s="681" t="s">
        <v>686</v>
      </c>
      <c r="E128" s="673" t="s">
        <v>264</v>
      </c>
      <c r="F128" s="673" t="s">
        <v>265</v>
      </c>
      <c r="G128" s="681" t="s">
        <v>687</v>
      </c>
      <c r="H128" s="681" t="s">
        <v>688</v>
      </c>
      <c r="I128" s="687" t="s">
        <v>689</v>
      </c>
    </row>
    <row r="129" spans="1:9" ht="16.5" customHeight="1">
      <c r="A129" s="682"/>
      <c r="B129" s="684"/>
      <c r="C129" s="682"/>
      <c r="D129" s="686"/>
      <c r="E129" s="686"/>
      <c r="F129" s="686"/>
      <c r="G129" s="682"/>
      <c r="H129" s="682"/>
      <c r="I129" s="688"/>
    </row>
    <row r="130" spans="1:9" ht="16.5" customHeight="1">
      <c r="A130" s="682"/>
      <c r="B130" s="685"/>
      <c r="C130" s="682"/>
      <c r="D130" s="686"/>
      <c r="E130" s="673" t="s">
        <v>690</v>
      </c>
      <c r="F130" s="674"/>
      <c r="G130" s="682"/>
      <c r="H130" s="682"/>
      <c r="I130" s="688"/>
    </row>
    <row r="131" spans="1:9" ht="10.5" customHeight="1">
      <c r="A131" s="517"/>
      <c r="B131" s="518"/>
      <c r="C131" s="518"/>
      <c r="D131" s="518"/>
      <c r="E131" s="518"/>
      <c r="F131" s="518"/>
      <c r="G131" s="518"/>
      <c r="H131" s="518"/>
      <c r="I131" s="518"/>
    </row>
    <row r="132" spans="1:9" ht="42.75" customHeight="1">
      <c r="A132" s="519" t="s">
        <v>11</v>
      </c>
      <c r="B132" s="520" t="s">
        <v>461</v>
      </c>
      <c r="C132" s="521">
        <v>47.5</v>
      </c>
      <c r="D132" s="521">
        <v>0</v>
      </c>
      <c r="E132" s="521">
        <v>0</v>
      </c>
      <c r="F132" s="521">
        <v>47.5</v>
      </c>
      <c r="G132" s="521">
        <v>47.5</v>
      </c>
      <c r="H132" s="522">
        <f>SUM(G132/F132)</f>
        <v>1</v>
      </c>
      <c r="I132" s="521">
        <v>0</v>
      </c>
    </row>
    <row r="133" spans="1:9" ht="27.75" customHeight="1">
      <c r="A133" s="704" t="s">
        <v>13</v>
      </c>
      <c r="B133" s="690"/>
      <c r="C133" s="690"/>
      <c r="D133" s="690"/>
      <c r="E133" s="690"/>
      <c r="F133" s="690"/>
      <c r="G133" s="690"/>
      <c r="H133" s="690"/>
      <c r="I133" s="690"/>
    </row>
    <row r="134" spans="1:9" ht="33" customHeight="1">
      <c r="A134" s="713" t="s">
        <v>14</v>
      </c>
      <c r="B134" s="699"/>
      <c r="C134" s="699"/>
      <c r="D134" s="699"/>
      <c r="E134" s="699"/>
      <c r="F134" s="699"/>
      <c r="G134" s="699"/>
      <c r="H134" s="699"/>
      <c r="I134" s="699"/>
    </row>
    <row r="135" spans="1:9" ht="10.5" customHeight="1">
      <c r="A135" s="465"/>
      <c r="B135" s="514"/>
      <c r="C135" s="514"/>
      <c r="D135" s="514"/>
      <c r="E135" s="514"/>
      <c r="F135" s="514"/>
      <c r="G135" s="514"/>
      <c r="H135" s="514"/>
      <c r="I135" s="514"/>
    </row>
    <row r="136" spans="1:9" ht="22.5" customHeight="1">
      <c r="A136" s="709" t="s">
        <v>15</v>
      </c>
      <c r="B136" s="710"/>
      <c r="C136" s="710"/>
      <c r="D136" s="710"/>
      <c r="E136" s="710"/>
      <c r="F136" s="710"/>
      <c r="G136" s="710"/>
      <c r="H136" s="710"/>
      <c r="I136" s="710"/>
    </row>
    <row r="137" spans="1:9" ht="32.25" customHeight="1">
      <c r="A137" s="468" t="s">
        <v>16</v>
      </c>
      <c r="B137" s="469" t="s">
        <v>470</v>
      </c>
      <c r="C137" s="470">
        <v>487.6</v>
      </c>
      <c r="D137" s="470">
        <v>0</v>
      </c>
      <c r="E137" s="470">
        <v>0</v>
      </c>
      <c r="F137" s="470">
        <v>500</v>
      </c>
      <c r="G137" s="470">
        <v>487.6</v>
      </c>
      <c r="H137" s="471">
        <f>SUM(G137/F137)</f>
        <v>0.9752000000000001</v>
      </c>
      <c r="I137" s="470">
        <v>0</v>
      </c>
    </row>
    <row r="138" spans="1:9" ht="42" customHeight="1">
      <c r="A138" s="712" t="s">
        <v>17</v>
      </c>
      <c r="B138" s="712"/>
      <c r="C138" s="712"/>
      <c r="D138" s="712"/>
      <c r="E138" s="712"/>
      <c r="F138" s="712"/>
      <c r="G138" s="712"/>
      <c r="H138" s="712"/>
      <c r="I138" s="712"/>
    </row>
    <row r="139" spans="1:9" ht="15" customHeight="1">
      <c r="A139" s="523"/>
      <c r="B139" s="523"/>
      <c r="C139" s="523"/>
      <c r="D139" s="523"/>
      <c r="E139" s="523"/>
      <c r="F139" s="523"/>
      <c r="G139" s="523"/>
      <c r="H139" s="523"/>
      <c r="I139" s="523"/>
    </row>
    <row r="140" spans="1:9" ht="32.25" customHeight="1">
      <c r="A140" s="468" t="s">
        <v>16</v>
      </c>
      <c r="B140" s="469" t="s">
        <v>121</v>
      </c>
      <c r="C140" s="470">
        <v>30000</v>
      </c>
      <c r="D140" s="470">
        <v>1492.9</v>
      </c>
      <c r="E140" s="470">
        <v>5000</v>
      </c>
      <c r="F140" s="470">
        <v>4500</v>
      </c>
      <c r="G140" s="470">
        <v>552.2</v>
      </c>
      <c r="H140" s="471">
        <f>SUM(G140/F140)</f>
        <v>0.12271111111111112</v>
      </c>
      <c r="I140" s="470">
        <v>27954.9</v>
      </c>
    </row>
    <row r="141" spans="1:9" ht="41.25" customHeight="1">
      <c r="A141" s="689" t="s">
        <v>18</v>
      </c>
      <c r="B141" s="690"/>
      <c r="C141" s="690"/>
      <c r="D141" s="690"/>
      <c r="E141" s="690"/>
      <c r="F141" s="690"/>
      <c r="G141" s="690"/>
      <c r="H141" s="690"/>
      <c r="I141" s="690"/>
    </row>
    <row r="142" spans="1:9" ht="15" customHeight="1">
      <c r="A142" s="499"/>
      <c r="B142" s="508"/>
      <c r="C142" s="508"/>
      <c r="D142" s="508"/>
      <c r="E142" s="508"/>
      <c r="F142" s="508"/>
      <c r="G142" s="508"/>
      <c r="H142" s="508"/>
      <c r="I142" s="508"/>
    </row>
    <row r="143" spans="1:9" ht="36.75" customHeight="1">
      <c r="A143" s="468" t="s">
        <v>16</v>
      </c>
      <c r="B143" s="469" t="s">
        <v>106</v>
      </c>
      <c r="C143" s="470">
        <v>190000</v>
      </c>
      <c r="D143" s="470">
        <v>7627</v>
      </c>
      <c r="E143" s="470">
        <v>60000</v>
      </c>
      <c r="F143" s="470">
        <v>54492.3</v>
      </c>
      <c r="G143" s="470">
        <v>1320.5</v>
      </c>
      <c r="H143" s="471">
        <f>SUM(G143/F143)</f>
        <v>0.02423278151225035</v>
      </c>
      <c r="I143" s="470">
        <v>181052.5</v>
      </c>
    </row>
    <row r="144" spans="1:9" ht="39.75" customHeight="1">
      <c r="A144" s="689" t="s">
        <v>19</v>
      </c>
      <c r="B144" s="689"/>
      <c r="C144" s="689"/>
      <c r="D144" s="689"/>
      <c r="E144" s="689"/>
      <c r="F144" s="689"/>
      <c r="G144" s="689"/>
      <c r="H144" s="689"/>
      <c r="I144" s="689"/>
    </row>
    <row r="145" spans="1:9" ht="24" customHeight="1">
      <c r="A145" s="705" t="s">
        <v>20</v>
      </c>
      <c r="B145" s="706"/>
      <c r="C145" s="707"/>
      <c r="D145" s="708"/>
      <c r="E145" s="708"/>
      <c r="F145" s="708"/>
      <c r="G145" s="708"/>
      <c r="H145" s="513"/>
      <c r="I145" s="507"/>
    </row>
    <row r="146" spans="1:9" ht="15.75" customHeight="1">
      <c r="A146" s="524"/>
      <c r="B146" s="531"/>
      <c r="C146" s="510"/>
      <c r="D146" s="467"/>
      <c r="E146" s="467"/>
      <c r="F146" s="467"/>
      <c r="G146" s="467"/>
      <c r="H146" s="513"/>
      <c r="I146" s="507"/>
    </row>
    <row r="147" spans="1:9" ht="24" customHeight="1">
      <c r="A147" s="709" t="s">
        <v>21</v>
      </c>
      <c r="B147" s="710"/>
      <c r="C147" s="710"/>
      <c r="D147" s="710"/>
      <c r="E147" s="710"/>
      <c r="F147" s="710"/>
      <c r="G147" s="710"/>
      <c r="H147" s="710"/>
      <c r="I147" s="710"/>
    </row>
    <row r="148" spans="1:9" ht="33" customHeight="1">
      <c r="A148" s="468" t="s">
        <v>22</v>
      </c>
      <c r="B148" s="469" t="s">
        <v>462</v>
      </c>
      <c r="C148" s="470">
        <v>4557.7</v>
      </c>
      <c r="D148" s="470">
        <v>0</v>
      </c>
      <c r="E148" s="470">
        <v>0</v>
      </c>
      <c r="F148" s="470">
        <v>4557.7</v>
      </c>
      <c r="G148" s="470">
        <v>2278.9</v>
      </c>
      <c r="H148" s="471">
        <f>SUM(G148/F148)</f>
        <v>0.5000109704456196</v>
      </c>
      <c r="I148" s="470">
        <v>2278.8</v>
      </c>
    </row>
    <row r="149" spans="1:9" ht="26.25" customHeight="1">
      <c r="A149" s="704" t="s">
        <v>23</v>
      </c>
      <c r="B149" s="711"/>
      <c r="C149" s="711"/>
      <c r="D149" s="711"/>
      <c r="E149" s="711"/>
      <c r="F149" s="711"/>
      <c r="G149" s="711"/>
      <c r="H149" s="711"/>
      <c r="I149" s="711"/>
    </row>
    <row r="150" spans="1:9" ht="26.25" customHeight="1">
      <c r="A150" s="705" t="s">
        <v>24</v>
      </c>
      <c r="B150" s="706"/>
      <c r="C150" s="707"/>
      <c r="D150" s="708"/>
      <c r="E150" s="708"/>
      <c r="F150" s="708"/>
      <c r="G150" s="708"/>
      <c r="H150" s="513"/>
      <c r="I150" s="507"/>
    </row>
    <row r="151" spans="1:9" ht="21.75" customHeight="1">
      <c r="A151" s="524"/>
      <c r="B151" s="531"/>
      <c r="C151" s="510"/>
      <c r="D151" s="507"/>
      <c r="E151" s="507"/>
      <c r="F151" s="507"/>
      <c r="G151" s="507"/>
      <c r="H151" s="513"/>
      <c r="I151" s="507"/>
    </row>
    <row r="152" spans="1:9" ht="21" customHeight="1">
      <c r="A152" s="678" t="s">
        <v>25</v>
      </c>
      <c r="B152" s="676"/>
      <c r="C152" s="676"/>
      <c r="D152" s="676"/>
      <c r="E152" s="676"/>
      <c r="F152" s="676"/>
      <c r="G152" s="676"/>
      <c r="H152" s="676"/>
      <c r="I152" s="676"/>
    </row>
    <row r="153" spans="1:9" ht="20.25" customHeight="1">
      <c r="A153" s="468" t="s">
        <v>26</v>
      </c>
      <c r="B153" s="469" t="s">
        <v>27</v>
      </c>
      <c r="C153" s="470">
        <v>2916.1</v>
      </c>
      <c r="D153" s="470">
        <v>0</v>
      </c>
      <c r="E153" s="470">
        <v>2700</v>
      </c>
      <c r="F153" s="470">
        <v>2858.9</v>
      </c>
      <c r="G153" s="470">
        <v>2828.9</v>
      </c>
      <c r="H153" s="471">
        <f>SUM(G153/F153)</f>
        <v>0.9895064535310784</v>
      </c>
      <c r="I153" s="470">
        <v>0</v>
      </c>
    </row>
    <row r="154" spans="1:9" ht="25.5" customHeight="1">
      <c r="A154" s="702" t="s">
        <v>28</v>
      </c>
      <c r="B154" s="703"/>
      <c r="C154" s="703"/>
      <c r="D154" s="703"/>
      <c r="E154" s="703"/>
      <c r="F154" s="703"/>
      <c r="G154" s="703"/>
      <c r="H154" s="703"/>
      <c r="I154" s="703"/>
    </row>
    <row r="155" spans="1:9" ht="15.75" customHeight="1">
      <c r="A155" s="678" t="s">
        <v>29</v>
      </c>
      <c r="B155" s="676"/>
      <c r="C155" s="676"/>
      <c r="D155" s="676"/>
      <c r="E155" s="676"/>
      <c r="F155" s="676"/>
      <c r="G155" s="676"/>
      <c r="H155" s="676"/>
      <c r="I155" s="676"/>
    </row>
    <row r="156" spans="1:9" ht="33.75" customHeight="1">
      <c r="A156" s="468" t="s">
        <v>30</v>
      </c>
      <c r="B156" s="469" t="s">
        <v>31</v>
      </c>
      <c r="C156" s="470">
        <v>500</v>
      </c>
      <c r="D156" s="470">
        <v>0</v>
      </c>
      <c r="E156" s="470">
        <v>0</v>
      </c>
      <c r="F156" s="470">
        <v>500</v>
      </c>
      <c r="G156" s="470">
        <v>500</v>
      </c>
      <c r="H156" s="471">
        <f>SUM(G156/F156)</f>
        <v>1</v>
      </c>
      <c r="I156" s="470">
        <v>0</v>
      </c>
    </row>
    <row r="157" spans="1:9" ht="21.75" customHeight="1">
      <c r="A157" s="704" t="s">
        <v>32</v>
      </c>
      <c r="B157" s="650"/>
      <c r="C157" s="650"/>
      <c r="D157" s="650"/>
      <c r="E157" s="650"/>
      <c r="F157" s="650"/>
      <c r="G157" s="650"/>
      <c r="H157" s="650"/>
      <c r="I157" s="650"/>
    </row>
    <row r="158" spans="1:9" ht="26.25" customHeight="1">
      <c r="A158" s="698" t="s">
        <v>33</v>
      </c>
      <c r="B158" s="699"/>
      <c r="C158" s="699"/>
      <c r="D158" s="699"/>
      <c r="E158" s="699"/>
      <c r="F158" s="699"/>
      <c r="G158" s="699"/>
      <c r="H158" s="699"/>
      <c r="I158" s="699"/>
    </row>
    <row r="159" spans="1:9" ht="23.25" customHeight="1">
      <c r="A159" s="532"/>
      <c r="B159" s="514"/>
      <c r="C159" s="514"/>
      <c r="D159" s="514"/>
      <c r="E159" s="514"/>
      <c r="F159" s="514"/>
      <c r="G159" s="514"/>
      <c r="H159" s="514"/>
      <c r="I159" s="514"/>
    </row>
    <row r="160" spans="1:9" ht="26.25" customHeight="1">
      <c r="A160" s="678" t="s">
        <v>34</v>
      </c>
      <c r="B160" s="678"/>
      <c r="C160" s="678"/>
      <c r="D160" s="678"/>
      <c r="E160" s="678"/>
      <c r="F160" s="678"/>
      <c r="G160" s="678"/>
      <c r="H160" s="678"/>
      <c r="I160" s="678"/>
    </row>
    <row r="161" spans="1:9" ht="36" customHeight="1">
      <c r="A161" s="468" t="s">
        <v>35</v>
      </c>
      <c r="B161" s="469" t="s">
        <v>107</v>
      </c>
      <c r="C161" s="470">
        <v>0</v>
      </c>
      <c r="D161" s="470">
        <v>607</v>
      </c>
      <c r="E161" s="470">
        <v>4000</v>
      </c>
      <c r="F161" s="470">
        <v>3000.3</v>
      </c>
      <c r="G161" s="470">
        <v>0</v>
      </c>
      <c r="H161" s="471">
        <f>G161/F161</f>
        <v>0</v>
      </c>
      <c r="I161" s="470">
        <v>0</v>
      </c>
    </row>
    <row r="162" spans="1:9" ht="22.5" customHeight="1">
      <c r="A162" s="700" t="s">
        <v>36</v>
      </c>
      <c r="B162" s="700"/>
      <c r="C162" s="700"/>
      <c r="D162" s="700"/>
      <c r="E162" s="700"/>
      <c r="F162" s="700"/>
      <c r="G162" s="700"/>
      <c r="H162" s="700"/>
      <c r="I162" s="700"/>
    </row>
    <row r="163" spans="1:9" ht="35.25" customHeight="1">
      <c r="A163" s="468" t="s">
        <v>35</v>
      </c>
      <c r="B163" s="469" t="s">
        <v>108</v>
      </c>
      <c r="C163" s="470">
        <v>32818.8</v>
      </c>
      <c r="D163" s="470">
        <v>1194</v>
      </c>
      <c r="E163" s="470">
        <v>15000</v>
      </c>
      <c r="F163" s="470">
        <v>15000</v>
      </c>
      <c r="G163" s="470">
        <v>14334</v>
      </c>
      <c r="H163" s="471">
        <f>G163/F163</f>
        <v>0.9556</v>
      </c>
      <c r="I163" s="470">
        <v>17290.3</v>
      </c>
    </row>
    <row r="164" spans="1:9" ht="40.5" customHeight="1">
      <c r="A164" s="701" t="s">
        <v>37</v>
      </c>
      <c r="B164" s="701"/>
      <c r="C164" s="701"/>
      <c r="D164" s="701"/>
      <c r="E164" s="701"/>
      <c r="F164" s="701"/>
      <c r="G164" s="701"/>
      <c r="H164" s="701"/>
      <c r="I164" s="701"/>
    </row>
    <row r="165" spans="1:9" ht="54.75" customHeight="1">
      <c r="A165" s="468" t="s">
        <v>35</v>
      </c>
      <c r="B165" s="469" t="s">
        <v>158</v>
      </c>
      <c r="C165" s="470">
        <v>0</v>
      </c>
      <c r="D165" s="470">
        <v>146.5</v>
      </c>
      <c r="E165" s="470">
        <v>500</v>
      </c>
      <c r="F165" s="470">
        <v>0</v>
      </c>
      <c r="G165" s="470">
        <v>0</v>
      </c>
      <c r="H165" s="471">
        <v>0</v>
      </c>
      <c r="I165" s="470">
        <v>0</v>
      </c>
    </row>
    <row r="166" spans="1:9" ht="43.5" customHeight="1">
      <c r="A166" s="694" t="s">
        <v>38</v>
      </c>
      <c r="B166" s="695"/>
      <c r="C166" s="695"/>
      <c r="D166" s="695"/>
      <c r="E166" s="695"/>
      <c r="F166" s="695"/>
      <c r="G166" s="695"/>
      <c r="H166" s="695"/>
      <c r="I166" s="695"/>
    </row>
    <row r="167" spans="1:9" ht="39.75" customHeight="1">
      <c r="A167" s="468" t="s">
        <v>35</v>
      </c>
      <c r="B167" s="509" t="s">
        <v>161</v>
      </c>
      <c r="C167" s="470">
        <v>0</v>
      </c>
      <c r="D167" s="470">
        <v>0</v>
      </c>
      <c r="E167" s="470">
        <v>25000</v>
      </c>
      <c r="F167" s="470">
        <v>3088.5</v>
      </c>
      <c r="G167" s="470">
        <v>0</v>
      </c>
      <c r="H167" s="471">
        <f>G167/F167</f>
        <v>0</v>
      </c>
      <c r="I167" s="470">
        <v>0</v>
      </c>
    </row>
    <row r="168" spans="1:9" ht="39.75" customHeight="1">
      <c r="A168" s="696" t="s">
        <v>39</v>
      </c>
      <c r="B168" s="697"/>
      <c r="C168" s="697"/>
      <c r="D168" s="697"/>
      <c r="E168" s="697"/>
      <c r="F168" s="697"/>
      <c r="G168" s="697"/>
      <c r="H168" s="697"/>
      <c r="I168" s="697"/>
    </row>
    <row r="169" spans="1:9" ht="13.5" customHeight="1">
      <c r="A169" s="499"/>
      <c r="B169" s="508"/>
      <c r="C169" s="508"/>
      <c r="D169" s="508"/>
      <c r="E169" s="508"/>
      <c r="F169" s="508"/>
      <c r="G169" s="508"/>
      <c r="H169" s="508"/>
      <c r="I169" s="508"/>
    </row>
    <row r="170" spans="1:9" ht="18.75" customHeight="1">
      <c r="A170" s="681" t="s">
        <v>216</v>
      </c>
      <c r="B170" s="673" t="s">
        <v>684</v>
      </c>
      <c r="C170" s="681" t="s">
        <v>685</v>
      </c>
      <c r="D170" s="681" t="s">
        <v>751</v>
      </c>
      <c r="E170" s="673" t="s">
        <v>264</v>
      </c>
      <c r="F170" s="673" t="s">
        <v>265</v>
      </c>
      <c r="G170" s="681" t="s">
        <v>752</v>
      </c>
      <c r="H170" s="681" t="s">
        <v>688</v>
      </c>
      <c r="I170" s="687" t="s">
        <v>689</v>
      </c>
    </row>
    <row r="171" spans="1:9" ht="18.75" customHeight="1">
      <c r="A171" s="682"/>
      <c r="B171" s="686"/>
      <c r="C171" s="682"/>
      <c r="D171" s="686"/>
      <c r="E171" s="686"/>
      <c r="F171" s="686"/>
      <c r="G171" s="682"/>
      <c r="H171" s="682"/>
      <c r="I171" s="688"/>
    </row>
    <row r="172" spans="1:9" ht="18.75" customHeight="1">
      <c r="A172" s="682"/>
      <c r="B172" s="686"/>
      <c r="C172" s="682"/>
      <c r="D172" s="686"/>
      <c r="E172" s="673" t="s">
        <v>690</v>
      </c>
      <c r="F172" s="674"/>
      <c r="G172" s="682"/>
      <c r="H172" s="682"/>
      <c r="I172" s="688"/>
    </row>
    <row r="173" spans="1:9" ht="12.75" customHeight="1">
      <c r="A173" s="489"/>
      <c r="B173" s="490"/>
      <c r="C173" s="489"/>
      <c r="D173" s="490"/>
      <c r="E173" s="491"/>
      <c r="F173" s="492"/>
      <c r="G173" s="489"/>
      <c r="H173" s="489"/>
      <c r="I173" s="533"/>
    </row>
    <row r="174" spans="1:9" ht="47.25">
      <c r="A174" s="468" t="s">
        <v>35</v>
      </c>
      <c r="B174" s="509" t="s">
        <v>113</v>
      </c>
      <c r="C174" s="470">
        <v>0</v>
      </c>
      <c r="D174" s="470">
        <v>0</v>
      </c>
      <c r="E174" s="470">
        <v>500</v>
      </c>
      <c r="F174" s="470">
        <v>341.1</v>
      </c>
      <c r="G174" s="470">
        <v>0</v>
      </c>
      <c r="H174" s="471">
        <f>G174/F174</f>
        <v>0</v>
      </c>
      <c r="I174" s="470">
        <v>0</v>
      </c>
    </row>
    <row r="175" spans="1:9" ht="15" customHeight="1">
      <c r="A175" s="467"/>
      <c r="B175" s="467"/>
      <c r="C175" s="467"/>
      <c r="D175" s="467"/>
      <c r="E175" s="467"/>
      <c r="F175" s="467"/>
      <c r="G175" s="467"/>
      <c r="H175" s="467"/>
      <c r="I175" s="467"/>
    </row>
    <row r="176" spans="1:9" ht="33.75" customHeight="1">
      <c r="A176" s="468" t="s">
        <v>35</v>
      </c>
      <c r="B176" s="469" t="s">
        <v>168</v>
      </c>
      <c r="C176" s="470">
        <v>368.4</v>
      </c>
      <c r="D176" s="470">
        <v>0</v>
      </c>
      <c r="E176" s="470">
        <v>300</v>
      </c>
      <c r="F176" s="470">
        <v>364.4</v>
      </c>
      <c r="G176" s="470">
        <v>364.4</v>
      </c>
      <c r="H176" s="471">
        <f>G176/F176</f>
        <v>1</v>
      </c>
      <c r="I176" s="470">
        <v>0</v>
      </c>
    </row>
    <row r="177" spans="1:9" ht="24" customHeight="1">
      <c r="A177" s="694" t="s">
        <v>40</v>
      </c>
      <c r="B177" s="695"/>
      <c r="C177" s="695"/>
      <c r="D177" s="695"/>
      <c r="E177" s="695"/>
      <c r="F177" s="695"/>
      <c r="G177" s="695"/>
      <c r="H177" s="695"/>
      <c r="I177" s="695"/>
    </row>
    <row r="178" spans="1:9" ht="48" customHeight="1">
      <c r="A178" s="468" t="s">
        <v>35</v>
      </c>
      <c r="B178" s="469" t="s">
        <v>155</v>
      </c>
      <c r="C178" s="470">
        <v>3912.7</v>
      </c>
      <c r="D178" s="470">
        <v>0</v>
      </c>
      <c r="E178" s="470">
        <v>1000</v>
      </c>
      <c r="F178" s="470">
        <v>3912.8</v>
      </c>
      <c r="G178" s="470">
        <v>3912.7</v>
      </c>
      <c r="H178" s="471">
        <f>G178/F178</f>
        <v>0.999974442854222</v>
      </c>
      <c r="I178" s="470">
        <v>0</v>
      </c>
    </row>
    <row r="179" spans="1:9" ht="24.75" customHeight="1">
      <c r="A179" s="689" t="s">
        <v>41</v>
      </c>
      <c r="B179" s="689"/>
      <c r="C179" s="689"/>
      <c r="D179" s="689"/>
      <c r="E179" s="689"/>
      <c r="F179" s="689"/>
      <c r="G179" s="689"/>
      <c r="H179" s="689"/>
      <c r="I179" s="689"/>
    </row>
    <row r="180" spans="1:9" ht="99" customHeight="1">
      <c r="A180" s="468" t="s">
        <v>35</v>
      </c>
      <c r="B180" s="469" t="s">
        <v>42</v>
      </c>
      <c r="C180" s="470">
        <v>2983.4</v>
      </c>
      <c r="D180" s="470">
        <v>139.8</v>
      </c>
      <c r="E180" s="470">
        <v>2100</v>
      </c>
      <c r="F180" s="470">
        <v>2843.3</v>
      </c>
      <c r="G180" s="470">
        <v>2839.7</v>
      </c>
      <c r="H180" s="471">
        <f>G180/F180</f>
        <v>0.9987338655787288</v>
      </c>
      <c r="I180" s="470">
        <v>0</v>
      </c>
    </row>
    <row r="181" spans="1:9" ht="21.75" customHeight="1">
      <c r="A181" s="592" t="s">
        <v>43</v>
      </c>
      <c r="B181" s="592"/>
      <c r="C181" s="592"/>
      <c r="D181" s="592"/>
      <c r="E181" s="592"/>
      <c r="F181" s="592"/>
      <c r="G181" s="592"/>
      <c r="H181" s="592"/>
      <c r="I181" s="592"/>
    </row>
    <row r="182" spans="1:9" ht="3.75" customHeight="1">
      <c r="A182" s="454"/>
      <c r="B182" s="454"/>
      <c r="C182" s="454"/>
      <c r="D182" s="454"/>
      <c r="E182" s="454"/>
      <c r="F182" s="454"/>
      <c r="G182" s="454"/>
      <c r="H182" s="454"/>
      <c r="I182" s="454"/>
    </row>
    <row r="183" spans="1:9" ht="33" customHeight="1">
      <c r="A183" s="468" t="s">
        <v>35</v>
      </c>
      <c r="B183" s="469" t="s">
        <v>114</v>
      </c>
      <c r="C183" s="470">
        <v>2712.4</v>
      </c>
      <c r="D183" s="470">
        <v>0</v>
      </c>
      <c r="E183" s="470">
        <v>2000</v>
      </c>
      <c r="F183" s="470">
        <v>2717.4</v>
      </c>
      <c r="G183" s="470">
        <v>2712.3</v>
      </c>
      <c r="H183" s="471">
        <f>G183/F183</f>
        <v>0.9981232060057408</v>
      </c>
      <c r="I183" s="470">
        <v>0</v>
      </c>
    </row>
    <row r="184" spans="1:9" ht="45" customHeight="1">
      <c r="A184" s="692" t="s">
        <v>44</v>
      </c>
      <c r="B184" s="692"/>
      <c r="C184" s="692"/>
      <c r="D184" s="692"/>
      <c r="E184" s="692"/>
      <c r="F184" s="692"/>
      <c r="G184" s="692"/>
      <c r="H184" s="692"/>
      <c r="I184" s="692"/>
    </row>
    <row r="185" spans="1:9" ht="47.25" customHeight="1">
      <c r="A185" s="468" t="s">
        <v>35</v>
      </c>
      <c r="B185" s="469" t="s">
        <v>45</v>
      </c>
      <c r="C185" s="470">
        <v>1054</v>
      </c>
      <c r="D185" s="470">
        <v>95.5</v>
      </c>
      <c r="E185" s="470">
        <v>1100</v>
      </c>
      <c r="F185" s="470">
        <v>857.5</v>
      </c>
      <c r="G185" s="470">
        <v>343.7</v>
      </c>
      <c r="H185" s="471">
        <f>G185/F185</f>
        <v>0.4008163265306122</v>
      </c>
      <c r="I185" s="470">
        <v>0</v>
      </c>
    </row>
    <row r="186" spans="1:9" ht="42" customHeight="1">
      <c r="A186" s="689" t="s">
        <v>46</v>
      </c>
      <c r="B186" s="693"/>
      <c r="C186" s="693"/>
      <c r="D186" s="693"/>
      <c r="E186" s="693"/>
      <c r="F186" s="693"/>
      <c r="G186" s="693"/>
      <c r="H186" s="693"/>
      <c r="I186" s="693"/>
    </row>
    <row r="187" spans="1:9" ht="49.5" customHeight="1">
      <c r="A187" s="468" t="s">
        <v>35</v>
      </c>
      <c r="B187" s="469" t="s">
        <v>47</v>
      </c>
      <c r="C187" s="470">
        <v>1842.4</v>
      </c>
      <c r="D187" s="470">
        <v>179.6</v>
      </c>
      <c r="E187" s="470">
        <v>2200</v>
      </c>
      <c r="F187" s="470">
        <v>1662.8</v>
      </c>
      <c r="G187" s="470">
        <v>1662.8</v>
      </c>
      <c r="H187" s="471">
        <f>G187/F187</f>
        <v>1</v>
      </c>
      <c r="I187" s="470">
        <v>0</v>
      </c>
    </row>
    <row r="188" spans="1:9" ht="32.25" customHeight="1">
      <c r="A188" s="592" t="s">
        <v>48</v>
      </c>
      <c r="B188" s="691"/>
      <c r="C188" s="691"/>
      <c r="D188" s="691"/>
      <c r="E188" s="691"/>
      <c r="F188" s="691"/>
      <c r="G188" s="691"/>
      <c r="H188" s="691"/>
      <c r="I188" s="691"/>
    </row>
    <row r="189" spans="1:9" ht="52.5" customHeight="1">
      <c r="A189" s="468" t="s">
        <v>35</v>
      </c>
      <c r="B189" s="469" t="s">
        <v>254</v>
      </c>
      <c r="C189" s="470">
        <v>0</v>
      </c>
      <c r="D189" s="470">
        <v>0</v>
      </c>
      <c r="E189" s="470">
        <v>1200</v>
      </c>
      <c r="F189" s="470">
        <v>1200</v>
      </c>
      <c r="G189" s="470">
        <v>0</v>
      </c>
      <c r="H189" s="471">
        <f>G189/F189</f>
        <v>0</v>
      </c>
      <c r="I189" s="470">
        <v>0</v>
      </c>
    </row>
    <row r="190" spans="1:9" s="534" customFormat="1" ht="43.5" customHeight="1">
      <c r="A190" s="689" t="s">
        <v>49</v>
      </c>
      <c r="B190" s="690"/>
      <c r="C190" s="690"/>
      <c r="D190" s="690"/>
      <c r="E190" s="690"/>
      <c r="F190" s="690"/>
      <c r="G190" s="690"/>
      <c r="H190" s="690"/>
      <c r="I190" s="690"/>
    </row>
    <row r="191" spans="1:9" ht="47.25" customHeight="1">
      <c r="A191" s="468" t="s">
        <v>35</v>
      </c>
      <c r="B191" s="469" t="s">
        <v>255</v>
      </c>
      <c r="C191" s="470">
        <v>0</v>
      </c>
      <c r="D191" s="470">
        <v>176.4</v>
      </c>
      <c r="E191" s="470">
        <v>200</v>
      </c>
      <c r="F191" s="470">
        <v>200</v>
      </c>
      <c r="G191" s="470">
        <v>0</v>
      </c>
      <c r="H191" s="471">
        <f>G191/F191</f>
        <v>0</v>
      </c>
      <c r="I191" s="470">
        <v>0</v>
      </c>
    </row>
    <row r="192" spans="1:9" ht="24.75" customHeight="1">
      <c r="A192" s="592" t="s">
        <v>50</v>
      </c>
      <c r="B192" s="671"/>
      <c r="C192" s="671"/>
      <c r="D192" s="671"/>
      <c r="E192" s="671"/>
      <c r="F192" s="671"/>
      <c r="G192" s="671"/>
      <c r="H192" s="671"/>
      <c r="I192" s="671"/>
    </row>
    <row r="193" spans="1:9" ht="49.5" customHeight="1">
      <c r="A193" s="468" t="s">
        <v>35</v>
      </c>
      <c r="B193" s="469" t="s">
        <v>51</v>
      </c>
      <c r="C193" s="470">
        <v>0</v>
      </c>
      <c r="D193" s="470">
        <v>0</v>
      </c>
      <c r="E193" s="470">
        <v>400</v>
      </c>
      <c r="F193" s="470">
        <v>400</v>
      </c>
      <c r="G193" s="470">
        <v>58.8</v>
      </c>
      <c r="H193" s="471">
        <f>G193/F193</f>
        <v>0.147</v>
      </c>
      <c r="I193" s="470">
        <v>0</v>
      </c>
    </row>
    <row r="194" spans="1:9" ht="29.25" customHeight="1">
      <c r="A194" s="689" t="s">
        <v>52</v>
      </c>
      <c r="B194" s="690"/>
      <c r="C194" s="690"/>
      <c r="D194" s="690"/>
      <c r="E194" s="690"/>
      <c r="F194" s="690"/>
      <c r="G194" s="690"/>
      <c r="H194" s="690"/>
      <c r="I194" s="690"/>
    </row>
    <row r="195" spans="1:9" ht="59.25" customHeight="1">
      <c r="A195" s="468" t="s">
        <v>35</v>
      </c>
      <c r="B195" s="509" t="s">
        <v>53</v>
      </c>
      <c r="C195" s="470">
        <v>174.6</v>
      </c>
      <c r="D195" s="470">
        <v>0</v>
      </c>
      <c r="E195" s="470">
        <v>150</v>
      </c>
      <c r="F195" s="470">
        <v>174.6</v>
      </c>
      <c r="G195" s="470">
        <v>174.6</v>
      </c>
      <c r="H195" s="471">
        <f>G195/F195</f>
        <v>1</v>
      </c>
      <c r="I195" s="470">
        <v>0</v>
      </c>
    </row>
    <row r="196" spans="1:9" ht="24" customHeight="1">
      <c r="A196" s="592" t="s">
        <v>54</v>
      </c>
      <c r="B196" s="691"/>
      <c r="C196" s="691"/>
      <c r="D196" s="691"/>
      <c r="E196" s="691"/>
      <c r="F196" s="691"/>
      <c r="G196" s="691"/>
      <c r="H196" s="691"/>
      <c r="I196" s="691"/>
    </row>
    <row r="197" spans="1:9" ht="3" customHeight="1">
      <c r="A197" s="454"/>
      <c r="B197" s="401"/>
      <c r="C197" s="401"/>
      <c r="D197" s="401"/>
      <c r="E197" s="401"/>
      <c r="F197" s="401"/>
      <c r="G197" s="401"/>
      <c r="H197" s="401"/>
      <c r="I197" s="401"/>
    </row>
    <row r="198" spans="1:9" ht="37.5" customHeight="1">
      <c r="A198" s="468" t="s">
        <v>35</v>
      </c>
      <c r="B198" s="469" t="s">
        <v>169</v>
      </c>
      <c r="C198" s="470">
        <v>0</v>
      </c>
      <c r="D198" s="470">
        <v>46.2</v>
      </c>
      <c r="E198" s="470">
        <v>50</v>
      </c>
      <c r="F198" s="470">
        <v>50</v>
      </c>
      <c r="G198" s="470">
        <v>0</v>
      </c>
      <c r="H198" s="471">
        <f>G198/F198</f>
        <v>0</v>
      </c>
      <c r="I198" s="470">
        <v>0</v>
      </c>
    </row>
    <row r="199" spans="1:9" ht="37.5" customHeight="1">
      <c r="A199" s="679" t="s">
        <v>55</v>
      </c>
      <c r="B199" s="680"/>
      <c r="C199" s="680"/>
      <c r="D199" s="680"/>
      <c r="E199" s="680"/>
      <c r="F199" s="680"/>
      <c r="G199" s="680"/>
      <c r="H199" s="680"/>
      <c r="I199" s="680"/>
    </row>
    <row r="200" spans="1:9" ht="56.25" customHeight="1">
      <c r="A200" s="468" t="s">
        <v>35</v>
      </c>
      <c r="B200" s="469" t="s">
        <v>115</v>
      </c>
      <c r="C200" s="470">
        <v>0</v>
      </c>
      <c r="D200" s="470">
        <v>0</v>
      </c>
      <c r="E200" s="470">
        <v>200</v>
      </c>
      <c r="F200" s="470">
        <v>200</v>
      </c>
      <c r="G200" s="470">
        <v>167.3</v>
      </c>
      <c r="H200" s="471">
        <f>G200/F200</f>
        <v>0.8365</v>
      </c>
      <c r="I200" s="470">
        <v>0</v>
      </c>
    </row>
    <row r="201" spans="1:9" ht="8.25" customHeight="1">
      <c r="A201" s="535"/>
      <c r="B201" s="536"/>
      <c r="C201" s="507"/>
      <c r="D201" s="507"/>
      <c r="E201" s="507"/>
      <c r="F201" s="507"/>
      <c r="G201" s="507"/>
      <c r="H201" s="513"/>
      <c r="I201" s="507"/>
    </row>
    <row r="202" spans="1:9" ht="20.25" customHeight="1">
      <c r="A202" s="681" t="s">
        <v>216</v>
      </c>
      <c r="B202" s="683" t="s">
        <v>684</v>
      </c>
      <c r="C202" s="681" t="s">
        <v>685</v>
      </c>
      <c r="D202" s="681" t="s">
        <v>686</v>
      </c>
      <c r="E202" s="673" t="s">
        <v>264</v>
      </c>
      <c r="F202" s="673" t="s">
        <v>265</v>
      </c>
      <c r="G202" s="681" t="s">
        <v>687</v>
      </c>
      <c r="H202" s="681" t="s">
        <v>688</v>
      </c>
      <c r="I202" s="687" t="s">
        <v>689</v>
      </c>
    </row>
    <row r="203" spans="1:9" ht="20.25" customHeight="1">
      <c r="A203" s="682"/>
      <c r="B203" s="684"/>
      <c r="C203" s="682"/>
      <c r="D203" s="686"/>
      <c r="E203" s="686"/>
      <c r="F203" s="686"/>
      <c r="G203" s="682"/>
      <c r="H203" s="682"/>
      <c r="I203" s="688"/>
    </row>
    <row r="204" spans="1:10" ht="18" customHeight="1">
      <c r="A204" s="682"/>
      <c r="B204" s="685"/>
      <c r="C204" s="682"/>
      <c r="D204" s="686"/>
      <c r="E204" s="673" t="s">
        <v>690</v>
      </c>
      <c r="F204" s="674"/>
      <c r="G204" s="682"/>
      <c r="H204" s="682"/>
      <c r="I204" s="688"/>
      <c r="J204" s="4"/>
    </row>
    <row r="205" spans="1:9" s="537" customFormat="1" ht="22.5" customHeight="1">
      <c r="A205" s="675" t="s">
        <v>56</v>
      </c>
      <c r="B205" s="676"/>
      <c r="C205" s="676"/>
      <c r="D205" s="676"/>
      <c r="E205" s="676"/>
      <c r="F205" s="676"/>
      <c r="G205" s="676"/>
      <c r="H205" s="676"/>
      <c r="I205" s="676"/>
    </row>
    <row r="206" spans="1:10" s="537" customFormat="1" ht="39.75" customHeight="1">
      <c r="A206" s="468" t="s">
        <v>57</v>
      </c>
      <c r="B206" s="469" t="s">
        <v>58</v>
      </c>
      <c r="C206" s="470">
        <v>2850</v>
      </c>
      <c r="D206" s="470">
        <v>0</v>
      </c>
      <c r="E206" s="470">
        <v>10000</v>
      </c>
      <c r="F206" s="470">
        <v>7117.1</v>
      </c>
      <c r="G206" s="470">
        <v>2850</v>
      </c>
      <c r="H206" s="471">
        <f>G206/F206</f>
        <v>0.40044400106785066</v>
      </c>
      <c r="I206" s="470">
        <v>0</v>
      </c>
      <c r="J206" s="1"/>
    </row>
    <row r="207" spans="1:9" ht="32.25" customHeight="1">
      <c r="A207" s="668" t="s">
        <v>59</v>
      </c>
      <c r="B207" s="677"/>
      <c r="C207" s="677"/>
      <c r="D207" s="677"/>
      <c r="E207" s="677"/>
      <c r="F207" s="677"/>
      <c r="G207" s="677"/>
      <c r="H207" s="677"/>
      <c r="I207" s="677"/>
    </row>
    <row r="208" spans="1:9" ht="22.5" customHeight="1">
      <c r="A208" s="465" t="s">
        <v>60</v>
      </c>
      <c r="B208" s="465"/>
      <c r="C208" s="466"/>
      <c r="D208" s="466"/>
      <c r="E208" s="494"/>
      <c r="F208" s="494"/>
      <c r="G208" s="494"/>
      <c r="H208" s="513"/>
      <c r="I208" s="507"/>
    </row>
    <row r="209" spans="1:9" ht="15.75" customHeight="1">
      <c r="A209" s="467"/>
      <c r="B209" s="467"/>
      <c r="C209" s="467"/>
      <c r="D209" s="467"/>
      <c r="E209" s="467"/>
      <c r="F209" s="467"/>
      <c r="G209" s="467"/>
      <c r="H209" s="467"/>
      <c r="I209" s="467"/>
    </row>
    <row r="210" spans="1:9" ht="22.5" customHeight="1">
      <c r="A210" s="678" t="s">
        <v>61</v>
      </c>
      <c r="B210" s="676"/>
      <c r="C210" s="676"/>
      <c r="D210" s="676"/>
      <c r="E210" s="676"/>
      <c r="F210" s="676"/>
      <c r="G210" s="676"/>
      <c r="H210" s="676"/>
      <c r="I210" s="676"/>
    </row>
    <row r="211" spans="1:9" ht="33.75" customHeight="1">
      <c r="A211" s="468" t="s">
        <v>62</v>
      </c>
      <c r="B211" s="469" t="s">
        <v>63</v>
      </c>
      <c r="C211" s="470">
        <v>500</v>
      </c>
      <c r="D211" s="470">
        <v>0</v>
      </c>
      <c r="E211" s="470">
        <v>500</v>
      </c>
      <c r="F211" s="470">
        <v>500</v>
      </c>
      <c r="G211" s="470">
        <v>377.1</v>
      </c>
      <c r="H211" s="471">
        <f>G211/F211</f>
        <v>0.7542000000000001</v>
      </c>
      <c r="I211" s="470">
        <v>0</v>
      </c>
    </row>
    <row r="212" spans="1:9" ht="32.25" customHeight="1">
      <c r="A212" s="668" t="s">
        <v>64</v>
      </c>
      <c r="B212" s="669"/>
      <c r="C212" s="669"/>
      <c r="D212" s="669"/>
      <c r="E212" s="669"/>
      <c r="F212" s="669"/>
      <c r="G212" s="669"/>
      <c r="H212" s="669"/>
      <c r="I212" s="669"/>
    </row>
    <row r="213" spans="1:9" ht="60" customHeight="1">
      <c r="A213" s="468" t="s">
        <v>62</v>
      </c>
      <c r="B213" s="469" t="s">
        <v>65</v>
      </c>
      <c r="C213" s="470">
        <v>6222.1</v>
      </c>
      <c r="D213" s="470">
        <v>0</v>
      </c>
      <c r="E213" s="470">
        <v>4000</v>
      </c>
      <c r="F213" s="470">
        <v>6500</v>
      </c>
      <c r="G213" s="470">
        <v>2709.5</v>
      </c>
      <c r="H213" s="471">
        <f>G213/F213</f>
        <v>0.41684615384615387</v>
      </c>
      <c r="I213" s="470">
        <v>3512.6</v>
      </c>
    </row>
    <row r="214" spans="1:9" ht="30" customHeight="1">
      <c r="A214" s="670" t="s">
        <v>66</v>
      </c>
      <c r="B214" s="671"/>
      <c r="C214" s="671"/>
      <c r="D214" s="671"/>
      <c r="E214" s="671"/>
      <c r="F214" s="671"/>
      <c r="G214" s="671"/>
      <c r="H214" s="671"/>
      <c r="I214" s="671"/>
    </row>
    <row r="215" spans="1:9" ht="55.5" customHeight="1">
      <c r="A215" s="468" t="s">
        <v>62</v>
      </c>
      <c r="B215" s="469" t="s">
        <v>126</v>
      </c>
      <c r="C215" s="470">
        <v>0</v>
      </c>
      <c r="D215" s="470">
        <v>0</v>
      </c>
      <c r="E215" s="470">
        <v>300</v>
      </c>
      <c r="F215" s="470">
        <v>300</v>
      </c>
      <c r="G215" s="470">
        <v>0</v>
      </c>
      <c r="H215" s="471">
        <f>G215/F215</f>
        <v>0</v>
      </c>
      <c r="I215" s="470">
        <v>0</v>
      </c>
    </row>
    <row r="216" spans="1:9" ht="14.25" customHeight="1">
      <c r="A216" s="467"/>
      <c r="B216" s="467"/>
      <c r="C216" s="467"/>
      <c r="D216" s="467"/>
      <c r="E216" s="467"/>
      <c r="F216" s="467"/>
      <c r="G216" s="467"/>
      <c r="H216" s="467"/>
      <c r="I216" s="467"/>
    </row>
    <row r="217" spans="1:9" ht="51.75" customHeight="1">
      <c r="A217" s="468" t="s">
        <v>62</v>
      </c>
      <c r="B217" s="469" t="s">
        <v>67</v>
      </c>
      <c r="C217" s="470">
        <v>288.3</v>
      </c>
      <c r="D217" s="470">
        <v>0</v>
      </c>
      <c r="E217" s="470">
        <v>0</v>
      </c>
      <c r="F217" s="470">
        <v>270.2</v>
      </c>
      <c r="G217" s="470">
        <v>268.7</v>
      </c>
      <c r="H217" s="471">
        <f>G217/F217</f>
        <v>0.9944485566247224</v>
      </c>
      <c r="I217" s="470">
        <v>0</v>
      </c>
    </row>
    <row r="218" spans="1:9" ht="36" customHeight="1">
      <c r="A218" s="668" t="s">
        <v>68</v>
      </c>
      <c r="B218" s="669"/>
      <c r="C218" s="669"/>
      <c r="D218" s="669"/>
      <c r="E218" s="669"/>
      <c r="F218" s="669"/>
      <c r="G218" s="669"/>
      <c r="H218" s="669"/>
      <c r="I218" s="669"/>
    </row>
    <row r="219" spans="1:9" ht="10.5" customHeight="1">
      <c r="A219" s="672"/>
      <c r="B219" s="672"/>
      <c r="C219" s="672"/>
      <c r="D219" s="672"/>
      <c r="E219" s="672"/>
      <c r="F219" s="672"/>
      <c r="G219" s="672"/>
      <c r="H219" s="672"/>
      <c r="I219" s="672"/>
    </row>
    <row r="220" spans="1:9" ht="48.75" customHeight="1">
      <c r="A220" s="468" t="s">
        <v>69</v>
      </c>
      <c r="B220" s="469" t="s">
        <v>70</v>
      </c>
      <c r="C220" s="470">
        <v>0</v>
      </c>
      <c r="D220" s="470">
        <v>0</v>
      </c>
      <c r="E220" s="470">
        <v>0</v>
      </c>
      <c r="F220" s="470">
        <v>31</v>
      </c>
      <c r="G220" s="470">
        <v>30.7</v>
      </c>
      <c r="H220" s="471">
        <f>G220/F220</f>
        <v>0.9903225806451613</v>
      </c>
      <c r="I220" s="470">
        <v>0</v>
      </c>
    </row>
    <row r="221" spans="1:9" ht="36" customHeight="1">
      <c r="A221" s="465" t="s">
        <v>71</v>
      </c>
      <c r="B221" s="467"/>
      <c r="C221" s="467"/>
      <c r="D221" s="467"/>
      <c r="E221" s="467"/>
      <c r="F221" s="467"/>
      <c r="G221" s="467"/>
      <c r="H221" s="467"/>
      <c r="I221" s="467"/>
    </row>
    <row r="222" spans="1:9" ht="21.75" customHeight="1">
      <c r="A222" s="467"/>
      <c r="B222" s="465"/>
      <c r="C222" s="466"/>
      <c r="D222" s="466"/>
      <c r="E222" s="467"/>
      <c r="F222" s="467"/>
      <c r="G222" s="467"/>
      <c r="H222" s="467"/>
      <c r="I222" s="467"/>
    </row>
    <row r="223" spans="1:9" ht="27.75" customHeight="1">
      <c r="A223" s="666" t="s">
        <v>72</v>
      </c>
      <c r="B223" s="553"/>
      <c r="C223" s="553"/>
      <c r="D223" s="553"/>
      <c r="E223" s="553"/>
      <c r="F223" s="553"/>
      <c r="G223" s="467"/>
      <c r="H223" s="467"/>
      <c r="I223" s="467"/>
    </row>
    <row r="224" spans="1:9" ht="9" customHeight="1">
      <c r="A224" s="538"/>
      <c r="G224" s="467"/>
      <c r="H224" s="467"/>
      <c r="I224" s="467"/>
    </row>
    <row r="225" spans="1:9" ht="15.75">
      <c r="A225" s="616" t="s">
        <v>216</v>
      </c>
      <c r="B225" s="667"/>
      <c r="C225" s="665" t="s">
        <v>73</v>
      </c>
      <c r="D225" s="665"/>
      <c r="E225" s="665" t="s">
        <v>74</v>
      </c>
      <c r="F225" s="665"/>
      <c r="G225" s="665" t="s">
        <v>75</v>
      </c>
      <c r="H225" s="665"/>
      <c r="I225" s="280" t="s">
        <v>76</v>
      </c>
    </row>
    <row r="226" spans="1:10" ht="25.5" customHeight="1">
      <c r="A226" s="604" t="s">
        <v>77</v>
      </c>
      <c r="B226" s="605"/>
      <c r="C226" s="660">
        <v>23440</v>
      </c>
      <c r="D226" s="661"/>
      <c r="E226" s="660">
        <v>13915.8</v>
      </c>
      <c r="F226" s="661"/>
      <c r="G226" s="660">
        <v>13782.5</v>
      </c>
      <c r="H226" s="661"/>
      <c r="I226" s="471">
        <v>0.99</v>
      </c>
      <c r="J226" s="537"/>
    </row>
    <row r="227" spans="1:10" ht="25.5" customHeight="1">
      <c r="A227" s="604" t="s">
        <v>219</v>
      </c>
      <c r="B227" s="605"/>
      <c r="C227" s="660">
        <v>5800</v>
      </c>
      <c r="D227" s="661"/>
      <c r="E227" s="660">
        <v>9782.3</v>
      </c>
      <c r="F227" s="661"/>
      <c r="G227" s="660">
        <v>9782.3</v>
      </c>
      <c r="H227" s="661"/>
      <c r="I227" s="471">
        <v>1</v>
      </c>
      <c r="J227" s="537"/>
    </row>
    <row r="228" spans="1:10" ht="25.5" customHeight="1">
      <c r="A228" s="604" t="s">
        <v>223</v>
      </c>
      <c r="B228" s="605"/>
      <c r="C228" s="660">
        <v>55480</v>
      </c>
      <c r="D228" s="661"/>
      <c r="E228" s="660">
        <v>68744.6</v>
      </c>
      <c r="F228" s="661"/>
      <c r="G228" s="660">
        <v>64865</v>
      </c>
      <c r="H228" s="661"/>
      <c r="I228" s="471">
        <v>0.944</v>
      </c>
      <c r="J228" s="537"/>
    </row>
    <row r="229" spans="1:10" ht="25.5" customHeight="1">
      <c r="A229" s="604" t="s">
        <v>78</v>
      </c>
      <c r="B229" s="663"/>
      <c r="C229" s="660">
        <v>0</v>
      </c>
      <c r="D229" s="661"/>
      <c r="E229" s="660">
        <v>547.5</v>
      </c>
      <c r="F229" s="661"/>
      <c r="G229" s="660">
        <v>509.2</v>
      </c>
      <c r="H229" s="664"/>
      <c r="I229" s="471">
        <v>0.93</v>
      </c>
      <c r="J229" s="537"/>
    </row>
    <row r="230" spans="1:10" ht="25.5" customHeight="1">
      <c r="A230" s="604" t="s">
        <v>225</v>
      </c>
      <c r="B230" s="605"/>
      <c r="C230" s="660">
        <v>65000</v>
      </c>
      <c r="D230" s="661"/>
      <c r="E230" s="660">
        <v>65250</v>
      </c>
      <c r="F230" s="661"/>
      <c r="G230" s="660">
        <v>4639.2</v>
      </c>
      <c r="H230" s="661"/>
      <c r="I230" s="471">
        <v>0.071</v>
      </c>
      <c r="J230" s="537"/>
    </row>
    <row r="231" spans="1:10" ht="25.5" customHeight="1">
      <c r="A231" s="604" t="s">
        <v>227</v>
      </c>
      <c r="B231" s="605"/>
      <c r="C231" s="660">
        <v>2700</v>
      </c>
      <c r="D231" s="661"/>
      <c r="E231" s="660">
        <v>3358.9</v>
      </c>
      <c r="F231" s="661"/>
      <c r="G231" s="660">
        <v>3328.9</v>
      </c>
      <c r="H231" s="661"/>
      <c r="I231" s="471">
        <v>0.991</v>
      </c>
      <c r="J231" s="537"/>
    </row>
    <row r="232" spans="1:10" ht="25.5" customHeight="1">
      <c r="A232" s="604" t="s">
        <v>79</v>
      </c>
      <c r="B232" s="606"/>
      <c r="C232" s="660">
        <v>65900</v>
      </c>
      <c r="D232" s="661"/>
      <c r="E232" s="660">
        <v>43129.8</v>
      </c>
      <c r="F232" s="661"/>
      <c r="G232" s="660">
        <v>29420.3</v>
      </c>
      <c r="H232" s="661"/>
      <c r="I232" s="471">
        <v>0.682</v>
      </c>
      <c r="J232" s="537"/>
    </row>
    <row r="233" spans="1:10" ht="25.5" customHeight="1">
      <c r="A233" s="455" t="s">
        <v>80</v>
      </c>
      <c r="B233" s="453"/>
      <c r="C233" s="660">
        <v>0</v>
      </c>
      <c r="D233" s="662"/>
      <c r="E233" s="660">
        <v>3346.4</v>
      </c>
      <c r="F233" s="662"/>
      <c r="G233" s="660">
        <v>3292.2</v>
      </c>
      <c r="H233" s="662"/>
      <c r="I233" s="471">
        <v>0.984</v>
      </c>
      <c r="J233" s="537"/>
    </row>
    <row r="234" spans="1:10" ht="25.5" customHeight="1">
      <c r="A234" s="604" t="s">
        <v>81</v>
      </c>
      <c r="B234" s="606"/>
      <c r="C234" s="660">
        <v>0</v>
      </c>
      <c r="D234" s="661"/>
      <c r="E234" s="660">
        <v>7125.6</v>
      </c>
      <c r="F234" s="661"/>
      <c r="G234" s="660">
        <v>7125.6</v>
      </c>
      <c r="H234" s="661"/>
      <c r="I234" s="471">
        <v>1</v>
      </c>
      <c r="J234" s="537"/>
    </row>
    <row r="235" spans="1:10" ht="25.5" customHeight="1">
      <c r="A235" s="604" t="s">
        <v>230</v>
      </c>
      <c r="B235" s="606"/>
      <c r="C235" s="660">
        <v>7550</v>
      </c>
      <c r="D235" s="661"/>
      <c r="E235" s="660">
        <v>7601.2</v>
      </c>
      <c r="F235" s="661"/>
      <c r="G235" s="660">
        <v>3386</v>
      </c>
      <c r="H235" s="661"/>
      <c r="I235" s="471">
        <v>0.445</v>
      </c>
      <c r="J235" s="537"/>
    </row>
    <row r="236" spans="1:10" ht="25.5" customHeight="1">
      <c r="A236" s="604" t="s">
        <v>82</v>
      </c>
      <c r="B236" s="606"/>
      <c r="C236" s="660">
        <v>0</v>
      </c>
      <c r="D236" s="661"/>
      <c r="E236" s="660">
        <v>2882.9</v>
      </c>
      <c r="F236" s="661"/>
      <c r="G236" s="660">
        <v>2831.7</v>
      </c>
      <c r="H236" s="661"/>
      <c r="I236" s="471">
        <v>0.982</v>
      </c>
      <c r="J236" s="537"/>
    </row>
    <row r="237" spans="1:10" ht="26.25" customHeight="1">
      <c r="A237" s="656" t="s">
        <v>303</v>
      </c>
      <c r="B237" s="657"/>
      <c r="C237" s="658">
        <f>SUM(C226:D236)</f>
        <v>225870</v>
      </c>
      <c r="D237" s="659"/>
      <c r="E237" s="658">
        <f>SUM(E226:F236)</f>
        <v>225685.00000000003</v>
      </c>
      <c r="F237" s="659"/>
      <c r="G237" s="658">
        <f>SUM(G226:G236)</f>
        <v>142962.9</v>
      </c>
      <c r="H237" s="659"/>
      <c r="I237" s="548">
        <v>0.633</v>
      </c>
      <c r="J237" s="537"/>
    </row>
    <row r="238" spans="1:10" ht="23.25" customHeight="1">
      <c r="A238" s="649" t="s">
        <v>83</v>
      </c>
      <c r="B238" s="650"/>
      <c r="C238" s="650"/>
      <c r="D238" s="650"/>
      <c r="E238" s="650"/>
      <c r="F238" s="650"/>
      <c r="G238" s="650"/>
      <c r="H238" s="650"/>
      <c r="I238" s="650"/>
      <c r="J238" s="537"/>
    </row>
    <row r="239" spans="1:10" ht="77.25" customHeight="1">
      <c r="A239" s="651" t="s">
        <v>84</v>
      </c>
      <c r="B239" s="652"/>
      <c r="C239" s="652"/>
      <c r="D239" s="652"/>
      <c r="E239" s="652"/>
      <c r="F239" s="652"/>
      <c r="G239" s="652"/>
      <c r="H239" s="652"/>
      <c r="I239" s="652"/>
      <c r="J239" s="537"/>
    </row>
    <row r="240" spans="1:9" ht="23.25" customHeight="1">
      <c r="A240" s="467"/>
      <c r="B240" s="467"/>
      <c r="C240" s="467"/>
      <c r="D240" s="467"/>
      <c r="E240" s="467"/>
      <c r="F240" s="467"/>
      <c r="G240" s="467"/>
      <c r="H240" s="467"/>
      <c r="I240" s="467"/>
    </row>
    <row r="241" spans="1:9" ht="33" customHeight="1">
      <c r="A241" s="467"/>
      <c r="B241" s="467"/>
      <c r="C241" s="467"/>
      <c r="D241" s="467"/>
      <c r="E241" s="467"/>
      <c r="F241" s="467"/>
      <c r="G241" s="467"/>
      <c r="H241" s="467"/>
      <c r="I241" s="467"/>
    </row>
    <row r="242" spans="1:9" ht="15">
      <c r="A242" s="467"/>
      <c r="B242" s="467"/>
      <c r="C242" s="467"/>
      <c r="D242" s="467"/>
      <c r="E242" s="467"/>
      <c r="F242" s="467"/>
      <c r="G242" s="467"/>
      <c r="H242" s="467"/>
      <c r="I242" s="467"/>
    </row>
    <row r="243" spans="1:9" ht="15">
      <c r="A243" s="467"/>
      <c r="B243" s="467"/>
      <c r="C243" s="467"/>
      <c r="D243" s="467"/>
      <c r="E243" s="467"/>
      <c r="F243" s="467"/>
      <c r="G243" s="467"/>
      <c r="H243" s="467"/>
      <c r="I243" s="467"/>
    </row>
    <row r="244" spans="1:9" ht="15">
      <c r="A244" s="467"/>
      <c r="B244" s="467"/>
      <c r="C244" s="467"/>
      <c r="D244" s="467"/>
      <c r="E244" s="467"/>
      <c r="F244" s="467"/>
      <c r="G244" s="467"/>
      <c r="H244" s="467"/>
      <c r="I244" s="467"/>
    </row>
    <row r="245" spans="1:9" ht="15">
      <c r="A245" s="467"/>
      <c r="B245" s="467"/>
      <c r="C245" s="467"/>
      <c r="D245" s="467"/>
      <c r="E245" s="467"/>
      <c r="F245" s="467"/>
      <c r="G245" s="467"/>
      <c r="H245" s="467"/>
      <c r="I245" s="467"/>
    </row>
    <row r="246" spans="1:9" ht="15">
      <c r="A246" s="467"/>
      <c r="B246" s="467"/>
      <c r="C246" s="467"/>
      <c r="D246" s="467"/>
      <c r="E246" s="467"/>
      <c r="F246" s="467"/>
      <c r="G246" s="467"/>
      <c r="H246" s="467"/>
      <c r="I246" s="467"/>
    </row>
    <row r="247" spans="1:9" ht="15">
      <c r="A247" s="467"/>
      <c r="B247" s="467"/>
      <c r="C247" s="467"/>
      <c r="D247" s="467"/>
      <c r="E247" s="467"/>
      <c r="F247" s="467"/>
      <c r="G247" s="467"/>
      <c r="H247" s="467"/>
      <c r="I247" s="467"/>
    </row>
    <row r="248" spans="1:9" ht="15">
      <c r="A248" s="467"/>
      <c r="B248" s="467"/>
      <c r="C248" s="467"/>
      <c r="D248" s="467"/>
      <c r="E248" s="467"/>
      <c r="F248" s="467"/>
      <c r="G248" s="467"/>
      <c r="H248" s="467"/>
      <c r="I248" s="467"/>
    </row>
    <row r="249" spans="1:9" ht="15">
      <c r="A249" s="467"/>
      <c r="B249" s="467"/>
      <c r="C249" s="467"/>
      <c r="D249" s="467"/>
      <c r="E249" s="467"/>
      <c r="F249" s="467"/>
      <c r="G249" s="467"/>
      <c r="H249" s="467"/>
      <c r="I249" s="467"/>
    </row>
    <row r="250" spans="1:9" ht="15">
      <c r="A250" s="467"/>
      <c r="B250" s="467"/>
      <c r="C250" s="467"/>
      <c r="D250" s="467"/>
      <c r="E250" s="467"/>
      <c r="F250" s="467"/>
      <c r="G250" s="467"/>
      <c r="H250" s="467"/>
      <c r="I250" s="467"/>
    </row>
    <row r="251" spans="1:9" ht="15">
      <c r="A251" s="467"/>
      <c r="B251" s="467"/>
      <c r="C251" s="467"/>
      <c r="D251" s="467"/>
      <c r="E251" s="467"/>
      <c r="F251" s="467"/>
      <c r="G251" s="467"/>
      <c r="H251" s="467"/>
      <c r="I251" s="467"/>
    </row>
    <row r="252" spans="1:9" ht="15">
      <c r="A252" s="467"/>
      <c r="B252" s="467"/>
      <c r="C252" s="467"/>
      <c r="D252" s="467"/>
      <c r="E252" s="467"/>
      <c r="F252" s="467"/>
      <c r="G252" s="467"/>
      <c r="H252" s="467"/>
      <c r="I252" s="467"/>
    </row>
    <row r="253" spans="1:9" ht="15">
      <c r="A253" s="467"/>
      <c r="B253" s="467"/>
      <c r="C253" s="467"/>
      <c r="D253" s="467"/>
      <c r="E253" s="467"/>
      <c r="F253" s="467"/>
      <c r="G253" s="467"/>
      <c r="H253" s="467"/>
      <c r="I253" s="467"/>
    </row>
    <row r="254" spans="1:9" ht="15">
      <c r="A254" s="467"/>
      <c r="B254" s="467"/>
      <c r="C254" s="467"/>
      <c r="D254" s="467"/>
      <c r="E254" s="467"/>
      <c r="F254" s="467"/>
      <c r="G254" s="467"/>
      <c r="H254" s="467"/>
      <c r="I254" s="467"/>
    </row>
    <row r="255" spans="1:9" ht="15">
      <c r="A255" s="467"/>
      <c r="B255" s="467"/>
      <c r="C255" s="467"/>
      <c r="D255" s="467"/>
      <c r="E255" s="467"/>
      <c r="F255" s="467"/>
      <c r="G255" s="467"/>
      <c r="H255" s="467"/>
      <c r="I255" s="467"/>
    </row>
    <row r="256" spans="1:9" ht="15">
      <c r="A256" s="467"/>
      <c r="B256" s="467"/>
      <c r="C256" s="467"/>
      <c r="D256" s="467"/>
      <c r="E256" s="467"/>
      <c r="F256" s="467"/>
      <c r="G256" s="467"/>
      <c r="H256" s="467"/>
      <c r="I256" s="467"/>
    </row>
    <row r="257" spans="1:9" ht="15">
      <c r="A257" s="467"/>
      <c r="B257" s="467"/>
      <c r="C257" s="467"/>
      <c r="D257" s="467"/>
      <c r="E257" s="467"/>
      <c r="F257" s="467"/>
      <c r="G257" s="467"/>
      <c r="H257" s="467"/>
      <c r="I257" s="467"/>
    </row>
    <row r="258" spans="1:9" ht="15">
      <c r="A258" s="467"/>
      <c r="B258" s="467"/>
      <c r="C258" s="467"/>
      <c r="D258" s="467"/>
      <c r="E258" s="467"/>
      <c r="F258" s="467"/>
      <c r="G258" s="467"/>
      <c r="H258" s="467"/>
      <c r="I258" s="467"/>
    </row>
    <row r="259" spans="1:9" ht="15">
      <c r="A259" s="467"/>
      <c r="B259" s="467"/>
      <c r="C259" s="467"/>
      <c r="D259" s="467"/>
      <c r="E259" s="467"/>
      <c r="F259" s="467"/>
      <c r="G259" s="467"/>
      <c r="H259" s="467"/>
      <c r="I259" s="467"/>
    </row>
    <row r="260" spans="1:9" ht="15">
      <c r="A260" s="467"/>
      <c r="B260" s="467"/>
      <c r="C260" s="467"/>
      <c r="D260" s="467"/>
      <c r="E260" s="467"/>
      <c r="F260" s="467"/>
      <c r="G260" s="467"/>
      <c r="H260" s="467"/>
      <c r="I260" s="467"/>
    </row>
    <row r="261" spans="1:9" ht="15">
      <c r="A261" s="467"/>
      <c r="B261" s="467"/>
      <c r="C261" s="467"/>
      <c r="D261" s="467"/>
      <c r="E261" s="467"/>
      <c r="F261" s="467"/>
      <c r="G261" s="467"/>
      <c r="H261" s="467"/>
      <c r="I261" s="467"/>
    </row>
    <row r="262" spans="1:9" ht="15">
      <c r="A262" s="467"/>
      <c r="B262" s="467"/>
      <c r="C262" s="467"/>
      <c r="D262" s="467"/>
      <c r="E262" s="467"/>
      <c r="F262" s="467"/>
      <c r="G262" s="467"/>
      <c r="H262" s="467"/>
      <c r="I262" s="467"/>
    </row>
    <row r="263" spans="1:9" ht="15">
      <c r="A263" s="467"/>
      <c r="B263" s="467"/>
      <c r="C263" s="467"/>
      <c r="D263" s="467"/>
      <c r="E263" s="467"/>
      <c r="F263" s="467"/>
      <c r="G263" s="467"/>
      <c r="H263" s="467"/>
      <c r="I263" s="467"/>
    </row>
    <row r="264" spans="1:9" ht="15">
      <c r="A264" s="467"/>
      <c r="B264" s="467"/>
      <c r="C264" s="467"/>
      <c r="D264" s="467"/>
      <c r="E264" s="467"/>
      <c r="F264" s="467"/>
      <c r="G264" s="467"/>
      <c r="H264" s="467"/>
      <c r="I264" s="467"/>
    </row>
    <row r="265" spans="1:9" ht="15">
      <c r="A265" s="467"/>
      <c r="B265" s="467"/>
      <c r="C265" s="467"/>
      <c r="D265" s="467"/>
      <c r="E265" s="467"/>
      <c r="F265" s="467"/>
      <c r="G265" s="467"/>
      <c r="H265" s="467"/>
      <c r="I265" s="467"/>
    </row>
    <row r="266" spans="1:9" ht="15">
      <c r="A266" s="467"/>
      <c r="B266" s="467"/>
      <c r="C266" s="467"/>
      <c r="D266" s="467"/>
      <c r="E266" s="467"/>
      <c r="F266" s="467"/>
      <c r="G266" s="467"/>
      <c r="H266" s="467"/>
      <c r="I266" s="467"/>
    </row>
    <row r="267" spans="1:9" ht="15">
      <c r="A267" s="467"/>
      <c r="B267" s="467"/>
      <c r="C267" s="467"/>
      <c r="D267" s="467"/>
      <c r="E267" s="467"/>
      <c r="F267" s="467"/>
      <c r="G267" s="467"/>
      <c r="H267" s="467"/>
      <c r="I267" s="467"/>
    </row>
    <row r="268" spans="1:9" ht="15">
      <c r="A268" s="467"/>
      <c r="B268" s="467"/>
      <c r="C268" s="467"/>
      <c r="D268" s="467"/>
      <c r="E268" s="467"/>
      <c r="F268" s="467"/>
      <c r="G268" s="467"/>
      <c r="H268" s="467"/>
      <c r="I268" s="467"/>
    </row>
    <row r="269" spans="1:9" ht="15">
      <c r="A269" s="467"/>
      <c r="B269" s="467"/>
      <c r="C269" s="467"/>
      <c r="D269" s="467"/>
      <c r="E269" s="467"/>
      <c r="F269" s="467"/>
      <c r="G269" s="467"/>
      <c r="H269" s="467"/>
      <c r="I269" s="467"/>
    </row>
    <row r="270" spans="1:9" ht="15">
      <c r="A270" s="467"/>
      <c r="B270" s="467"/>
      <c r="C270" s="467"/>
      <c r="D270" s="467"/>
      <c r="E270" s="467"/>
      <c r="F270" s="467"/>
      <c r="G270" s="467"/>
      <c r="H270" s="467"/>
      <c r="I270" s="467"/>
    </row>
    <row r="271" spans="1:9" ht="15">
      <c r="A271" s="467"/>
      <c r="B271" s="467"/>
      <c r="C271" s="467"/>
      <c r="D271" s="467"/>
      <c r="E271" s="467"/>
      <c r="F271" s="467"/>
      <c r="G271" s="467"/>
      <c r="H271" s="467"/>
      <c r="I271" s="467"/>
    </row>
    <row r="272" spans="1:9" ht="15">
      <c r="A272" s="467"/>
      <c r="B272" s="467"/>
      <c r="C272" s="467"/>
      <c r="D272" s="467"/>
      <c r="E272" s="467"/>
      <c r="F272" s="467"/>
      <c r="G272" s="467"/>
      <c r="H272" s="467"/>
      <c r="I272" s="467"/>
    </row>
    <row r="273" spans="1:9" ht="15">
      <c r="A273" s="467"/>
      <c r="B273" s="467"/>
      <c r="C273" s="467"/>
      <c r="D273" s="467"/>
      <c r="E273" s="467"/>
      <c r="F273" s="467"/>
      <c r="G273" s="467"/>
      <c r="H273" s="467"/>
      <c r="I273" s="467"/>
    </row>
    <row r="274" spans="1:9" ht="15">
      <c r="A274" s="467"/>
      <c r="B274" s="467"/>
      <c r="C274" s="467"/>
      <c r="D274" s="467"/>
      <c r="E274" s="467"/>
      <c r="F274" s="467"/>
      <c r="G274" s="467"/>
      <c r="H274" s="467"/>
      <c r="I274" s="467"/>
    </row>
    <row r="275" spans="1:9" ht="15">
      <c r="A275" s="467"/>
      <c r="B275" s="467"/>
      <c r="C275" s="467"/>
      <c r="D275" s="467"/>
      <c r="E275" s="467"/>
      <c r="F275" s="467"/>
      <c r="G275" s="467"/>
      <c r="H275" s="467"/>
      <c r="I275" s="467"/>
    </row>
    <row r="276" spans="1:9" ht="15">
      <c r="A276" s="467"/>
      <c r="B276" s="467"/>
      <c r="C276" s="467"/>
      <c r="D276" s="467"/>
      <c r="E276" s="467"/>
      <c r="F276" s="467"/>
      <c r="G276" s="467"/>
      <c r="H276" s="467"/>
      <c r="I276" s="467"/>
    </row>
    <row r="277" spans="1:9" ht="15">
      <c r="A277" s="467"/>
      <c r="B277" s="467"/>
      <c r="C277" s="467"/>
      <c r="D277" s="467"/>
      <c r="E277" s="467"/>
      <c r="F277" s="467"/>
      <c r="G277" s="467"/>
      <c r="H277" s="467"/>
      <c r="I277" s="467"/>
    </row>
    <row r="278" spans="1:9" ht="15">
      <c r="A278" s="467"/>
      <c r="B278" s="467"/>
      <c r="C278" s="467"/>
      <c r="D278" s="467"/>
      <c r="E278" s="467"/>
      <c r="F278" s="467"/>
      <c r="G278" s="467"/>
      <c r="H278" s="467"/>
      <c r="I278" s="467"/>
    </row>
    <row r="279" spans="1:9" ht="15">
      <c r="A279" s="467"/>
      <c r="B279" s="467"/>
      <c r="C279" s="467"/>
      <c r="D279" s="467"/>
      <c r="E279" s="467"/>
      <c r="F279" s="467"/>
      <c r="G279" s="467"/>
      <c r="H279" s="467"/>
      <c r="I279" s="467"/>
    </row>
    <row r="280" spans="1:9" ht="15">
      <c r="A280" s="467"/>
      <c r="B280" s="467"/>
      <c r="C280" s="467"/>
      <c r="D280" s="467"/>
      <c r="E280" s="467"/>
      <c r="F280" s="467"/>
      <c r="G280" s="467"/>
      <c r="H280" s="467"/>
      <c r="I280" s="467"/>
    </row>
    <row r="281" spans="1:9" ht="15">
      <c r="A281" s="467"/>
      <c r="B281" s="467"/>
      <c r="C281" s="467"/>
      <c r="D281" s="467"/>
      <c r="E281" s="467"/>
      <c r="F281" s="467"/>
      <c r="G281" s="467"/>
      <c r="H281" s="467"/>
      <c r="I281" s="467"/>
    </row>
    <row r="282" spans="1:9" ht="15">
      <c r="A282" s="467"/>
      <c r="B282" s="467"/>
      <c r="C282" s="467"/>
      <c r="D282" s="467"/>
      <c r="E282" s="467"/>
      <c r="F282" s="467"/>
      <c r="G282" s="467"/>
      <c r="H282" s="467"/>
      <c r="I282" s="467"/>
    </row>
    <row r="283" spans="1:9" ht="15">
      <c r="A283" s="467"/>
      <c r="B283" s="467"/>
      <c r="C283" s="467"/>
      <c r="D283" s="467"/>
      <c r="E283" s="467"/>
      <c r="F283" s="467"/>
      <c r="G283" s="467"/>
      <c r="H283" s="467"/>
      <c r="I283" s="467"/>
    </row>
    <row r="284" spans="1:9" ht="15">
      <c r="A284" s="467"/>
      <c r="B284" s="467"/>
      <c r="C284" s="467"/>
      <c r="D284" s="467"/>
      <c r="E284" s="467"/>
      <c r="F284" s="467"/>
      <c r="G284" s="467"/>
      <c r="H284" s="467"/>
      <c r="I284" s="467"/>
    </row>
    <row r="285" spans="1:9" ht="15">
      <c r="A285" s="467"/>
      <c r="B285" s="467"/>
      <c r="C285" s="467"/>
      <c r="D285" s="467"/>
      <c r="E285" s="467"/>
      <c r="F285" s="467"/>
      <c r="G285" s="467"/>
      <c r="H285" s="467"/>
      <c r="I285" s="467"/>
    </row>
    <row r="286" spans="1:9" ht="15">
      <c r="A286" s="467"/>
      <c r="B286" s="467"/>
      <c r="C286" s="467"/>
      <c r="D286" s="467"/>
      <c r="E286" s="467"/>
      <c r="F286" s="467"/>
      <c r="G286" s="467"/>
      <c r="H286" s="467"/>
      <c r="I286" s="467"/>
    </row>
    <row r="287" spans="1:9" ht="15">
      <c r="A287" s="467"/>
      <c r="B287" s="467"/>
      <c r="C287" s="467"/>
      <c r="D287" s="467"/>
      <c r="E287" s="467"/>
      <c r="F287" s="467"/>
      <c r="G287" s="467"/>
      <c r="H287" s="467"/>
      <c r="I287" s="467"/>
    </row>
    <row r="288" spans="1:9" ht="15">
      <c r="A288" s="467"/>
      <c r="B288" s="467"/>
      <c r="C288" s="467"/>
      <c r="D288" s="467"/>
      <c r="E288" s="467"/>
      <c r="F288" s="467"/>
      <c r="G288" s="467"/>
      <c r="H288" s="467"/>
      <c r="I288" s="467"/>
    </row>
    <row r="289" spans="1:9" ht="15">
      <c r="A289" s="467"/>
      <c r="B289" s="467"/>
      <c r="C289" s="467"/>
      <c r="D289" s="467"/>
      <c r="E289" s="467"/>
      <c r="F289" s="467"/>
      <c r="G289" s="467"/>
      <c r="H289" s="467"/>
      <c r="I289" s="467"/>
    </row>
    <row r="290" spans="1:9" ht="15">
      <c r="A290" s="467"/>
      <c r="B290" s="467"/>
      <c r="C290" s="467"/>
      <c r="D290" s="467"/>
      <c r="E290" s="467"/>
      <c r="F290" s="467"/>
      <c r="G290" s="467"/>
      <c r="H290" s="467"/>
      <c r="I290" s="467"/>
    </row>
    <row r="291" spans="1:9" ht="15">
      <c r="A291" s="467"/>
      <c r="B291" s="467"/>
      <c r="C291" s="467"/>
      <c r="D291" s="467"/>
      <c r="E291" s="467"/>
      <c r="F291" s="467"/>
      <c r="G291" s="467"/>
      <c r="H291" s="467"/>
      <c r="I291" s="467"/>
    </row>
    <row r="292" spans="1:9" ht="15">
      <c r="A292" s="467"/>
      <c r="B292" s="467"/>
      <c r="C292" s="467"/>
      <c r="D292" s="467"/>
      <c r="E292" s="467"/>
      <c r="F292" s="467"/>
      <c r="G292" s="467"/>
      <c r="H292" s="467"/>
      <c r="I292" s="467"/>
    </row>
    <row r="293" spans="1:9" ht="15">
      <c r="A293" s="467"/>
      <c r="B293" s="467"/>
      <c r="C293" s="467"/>
      <c r="D293" s="467"/>
      <c r="E293" s="467"/>
      <c r="F293" s="467"/>
      <c r="G293" s="467"/>
      <c r="H293" s="467"/>
      <c r="I293" s="467"/>
    </row>
    <row r="294" spans="1:9" ht="15">
      <c r="A294" s="467"/>
      <c r="B294" s="467"/>
      <c r="C294" s="467"/>
      <c r="D294" s="467"/>
      <c r="E294" s="467"/>
      <c r="F294" s="467"/>
      <c r="G294" s="467"/>
      <c r="H294" s="467"/>
      <c r="I294" s="467"/>
    </row>
    <row r="295" spans="1:9" ht="15">
      <c r="A295" s="467"/>
      <c r="B295" s="467"/>
      <c r="C295" s="467"/>
      <c r="D295" s="467"/>
      <c r="E295" s="467"/>
      <c r="F295" s="467"/>
      <c r="G295" s="467"/>
      <c r="H295" s="467"/>
      <c r="I295" s="467"/>
    </row>
    <row r="296" spans="1:9" ht="15">
      <c r="A296" s="467"/>
      <c r="B296" s="467"/>
      <c r="C296" s="467"/>
      <c r="D296" s="467"/>
      <c r="E296" s="467"/>
      <c r="F296" s="467"/>
      <c r="G296" s="467"/>
      <c r="H296" s="467"/>
      <c r="I296" s="467"/>
    </row>
    <row r="297" spans="1:9" ht="15">
      <c r="A297" s="467"/>
      <c r="B297" s="467"/>
      <c r="C297" s="467"/>
      <c r="D297" s="467"/>
      <c r="E297" s="467"/>
      <c r="F297" s="467"/>
      <c r="G297" s="467"/>
      <c r="H297" s="467"/>
      <c r="I297" s="467"/>
    </row>
    <row r="298" spans="1:9" ht="15">
      <c r="A298" s="467"/>
      <c r="B298" s="467"/>
      <c r="C298" s="467"/>
      <c r="D298" s="467"/>
      <c r="E298" s="467"/>
      <c r="F298" s="467"/>
      <c r="G298" s="467"/>
      <c r="H298" s="467"/>
      <c r="I298" s="467"/>
    </row>
    <row r="299" spans="1:9" ht="15">
      <c r="A299" s="467"/>
      <c r="B299" s="467"/>
      <c r="C299" s="467"/>
      <c r="D299" s="467"/>
      <c r="E299" s="467"/>
      <c r="F299" s="467"/>
      <c r="G299" s="467"/>
      <c r="H299" s="467"/>
      <c r="I299" s="467"/>
    </row>
    <row r="300" spans="1:9" ht="15">
      <c r="A300" s="467"/>
      <c r="B300" s="467"/>
      <c r="C300" s="467"/>
      <c r="D300" s="467"/>
      <c r="E300" s="467"/>
      <c r="F300" s="467"/>
      <c r="G300" s="467"/>
      <c r="H300" s="467"/>
      <c r="I300" s="467"/>
    </row>
    <row r="301" spans="1:9" ht="15">
      <c r="A301" s="467"/>
      <c r="B301" s="467"/>
      <c r="C301" s="467"/>
      <c r="D301" s="467"/>
      <c r="E301" s="467"/>
      <c r="F301" s="467"/>
      <c r="G301" s="467"/>
      <c r="H301" s="467"/>
      <c r="I301" s="467"/>
    </row>
    <row r="302" spans="1:9" ht="15">
      <c r="A302" s="467"/>
      <c r="B302" s="467"/>
      <c r="C302" s="467"/>
      <c r="D302" s="467"/>
      <c r="E302" s="467"/>
      <c r="F302" s="467"/>
      <c r="G302" s="467"/>
      <c r="H302" s="467"/>
      <c r="I302" s="467"/>
    </row>
    <row r="303" spans="1:9" ht="15">
      <c r="A303" s="467"/>
      <c r="B303" s="467"/>
      <c r="C303" s="467"/>
      <c r="D303" s="467"/>
      <c r="E303" s="467"/>
      <c r="F303" s="467"/>
      <c r="G303" s="467"/>
      <c r="H303" s="467"/>
      <c r="I303" s="467"/>
    </row>
    <row r="304" spans="1:9" ht="15">
      <c r="A304" s="467"/>
      <c r="B304" s="467"/>
      <c r="C304" s="467"/>
      <c r="D304" s="467"/>
      <c r="E304" s="467"/>
      <c r="F304" s="467"/>
      <c r="G304" s="467"/>
      <c r="H304" s="467"/>
      <c r="I304" s="467"/>
    </row>
    <row r="305" spans="1:9" ht="15">
      <c r="A305" s="467"/>
      <c r="B305" s="467"/>
      <c r="C305" s="467"/>
      <c r="D305" s="467"/>
      <c r="E305" s="467"/>
      <c r="F305" s="467"/>
      <c r="G305" s="467"/>
      <c r="H305" s="467"/>
      <c r="I305" s="467"/>
    </row>
    <row r="306" spans="1:9" ht="15">
      <c r="A306" s="467"/>
      <c r="B306" s="467"/>
      <c r="C306" s="467"/>
      <c r="D306" s="467"/>
      <c r="E306" s="467"/>
      <c r="F306" s="467"/>
      <c r="G306" s="467"/>
      <c r="H306" s="467"/>
      <c r="I306" s="467"/>
    </row>
    <row r="307" spans="1:9" ht="15">
      <c r="A307" s="467"/>
      <c r="B307" s="467"/>
      <c r="C307" s="467"/>
      <c r="D307" s="467"/>
      <c r="E307" s="467"/>
      <c r="F307" s="467"/>
      <c r="G307" s="467"/>
      <c r="H307" s="467"/>
      <c r="I307" s="467"/>
    </row>
    <row r="308" spans="1:9" ht="15">
      <c r="A308" s="467"/>
      <c r="B308" s="467"/>
      <c r="C308" s="467"/>
      <c r="D308" s="467"/>
      <c r="E308" s="467"/>
      <c r="F308" s="467"/>
      <c r="G308" s="467"/>
      <c r="H308" s="467"/>
      <c r="I308" s="467"/>
    </row>
    <row r="309" spans="1:9" ht="15">
      <c r="A309" s="467"/>
      <c r="B309" s="467"/>
      <c r="C309" s="467"/>
      <c r="D309" s="467"/>
      <c r="E309" s="467"/>
      <c r="F309" s="467"/>
      <c r="G309" s="467"/>
      <c r="H309" s="467"/>
      <c r="I309" s="467"/>
    </row>
    <row r="310" spans="1:9" ht="15">
      <c r="A310" s="467"/>
      <c r="B310" s="467"/>
      <c r="C310" s="467"/>
      <c r="D310" s="467"/>
      <c r="E310" s="467"/>
      <c r="F310" s="467"/>
      <c r="G310" s="467"/>
      <c r="H310" s="467"/>
      <c r="I310" s="467"/>
    </row>
    <row r="311" spans="1:9" ht="15">
      <c r="A311" s="467"/>
      <c r="B311" s="467"/>
      <c r="C311" s="467"/>
      <c r="D311" s="467"/>
      <c r="E311" s="467"/>
      <c r="F311" s="467"/>
      <c r="G311" s="467"/>
      <c r="H311" s="467"/>
      <c r="I311" s="467"/>
    </row>
    <row r="312" spans="1:9" ht="15">
      <c r="A312" s="467"/>
      <c r="B312" s="467"/>
      <c r="C312" s="467"/>
      <c r="D312" s="467"/>
      <c r="E312" s="467"/>
      <c r="F312" s="467"/>
      <c r="G312" s="467"/>
      <c r="H312" s="467"/>
      <c r="I312" s="467"/>
    </row>
    <row r="313" spans="1:9" ht="15">
      <c r="A313" s="467"/>
      <c r="B313" s="467"/>
      <c r="C313" s="467"/>
      <c r="D313" s="467"/>
      <c r="E313" s="467"/>
      <c r="F313" s="467"/>
      <c r="G313" s="467"/>
      <c r="H313" s="467"/>
      <c r="I313" s="467"/>
    </row>
    <row r="314" spans="1:9" ht="15">
      <c r="A314" s="467"/>
      <c r="B314" s="467"/>
      <c r="C314" s="467"/>
      <c r="D314" s="467"/>
      <c r="E314" s="467"/>
      <c r="F314" s="467"/>
      <c r="G314" s="467"/>
      <c r="H314" s="467"/>
      <c r="I314" s="467"/>
    </row>
    <row r="315" spans="1:9" ht="15">
      <c r="A315" s="467"/>
      <c r="B315" s="467"/>
      <c r="C315" s="467"/>
      <c r="D315" s="467"/>
      <c r="E315" s="467"/>
      <c r="F315" s="467"/>
      <c r="G315" s="467"/>
      <c r="H315" s="467"/>
      <c r="I315" s="467"/>
    </row>
    <row r="316" spans="1:9" ht="15">
      <c r="A316" s="467"/>
      <c r="B316" s="467"/>
      <c r="C316" s="467"/>
      <c r="D316" s="467"/>
      <c r="E316" s="467"/>
      <c r="F316" s="467"/>
      <c r="G316" s="467"/>
      <c r="H316" s="467"/>
      <c r="I316" s="467"/>
    </row>
    <row r="317" spans="1:9" ht="15">
      <c r="A317" s="467"/>
      <c r="B317" s="467"/>
      <c r="C317" s="467"/>
      <c r="D317" s="467"/>
      <c r="E317" s="467"/>
      <c r="F317" s="467"/>
      <c r="G317" s="467"/>
      <c r="H317" s="467"/>
      <c r="I317" s="467"/>
    </row>
    <row r="318" spans="1:9" ht="15">
      <c r="A318" s="467"/>
      <c r="B318" s="467"/>
      <c r="C318" s="467"/>
      <c r="D318" s="467"/>
      <c r="E318" s="467"/>
      <c r="F318" s="467"/>
      <c r="G318" s="467"/>
      <c r="H318" s="467"/>
      <c r="I318" s="467"/>
    </row>
    <row r="319" spans="1:9" ht="15">
      <c r="A319" s="467"/>
      <c r="B319" s="467"/>
      <c r="C319" s="467"/>
      <c r="D319" s="467"/>
      <c r="E319" s="467"/>
      <c r="F319" s="467"/>
      <c r="G319" s="467"/>
      <c r="H319" s="467"/>
      <c r="I319" s="467"/>
    </row>
    <row r="320" spans="1:9" ht="15">
      <c r="A320" s="467"/>
      <c r="B320" s="467"/>
      <c r="C320" s="467"/>
      <c r="D320" s="467"/>
      <c r="E320" s="467"/>
      <c r="F320" s="467"/>
      <c r="G320" s="467"/>
      <c r="H320" s="467"/>
      <c r="I320" s="467"/>
    </row>
    <row r="321" spans="1:9" ht="15">
      <c r="A321" s="467"/>
      <c r="B321" s="467"/>
      <c r="C321" s="467"/>
      <c r="D321" s="467"/>
      <c r="E321" s="467"/>
      <c r="F321" s="467"/>
      <c r="G321" s="467"/>
      <c r="H321" s="467"/>
      <c r="I321" s="467"/>
    </row>
    <row r="322" spans="1:9" ht="15">
      <c r="A322" s="467"/>
      <c r="B322" s="467"/>
      <c r="C322" s="467"/>
      <c r="D322" s="467"/>
      <c r="E322" s="467"/>
      <c r="F322" s="467"/>
      <c r="G322" s="467"/>
      <c r="H322" s="467"/>
      <c r="I322" s="467"/>
    </row>
    <row r="323" spans="1:9" ht="15">
      <c r="A323" s="467"/>
      <c r="B323" s="467"/>
      <c r="C323" s="467"/>
      <c r="D323" s="467"/>
      <c r="E323" s="467"/>
      <c r="F323" s="467"/>
      <c r="G323" s="467"/>
      <c r="H323" s="467"/>
      <c r="I323" s="467"/>
    </row>
    <row r="324" spans="1:9" ht="15">
      <c r="A324" s="467"/>
      <c r="B324" s="467"/>
      <c r="C324" s="467"/>
      <c r="D324" s="467"/>
      <c r="E324" s="467"/>
      <c r="F324" s="467"/>
      <c r="G324" s="467"/>
      <c r="H324" s="467"/>
      <c r="I324" s="467"/>
    </row>
    <row r="325" spans="1:9" ht="15">
      <c r="A325" s="467"/>
      <c r="B325" s="467"/>
      <c r="C325" s="467"/>
      <c r="D325" s="467"/>
      <c r="E325" s="467"/>
      <c r="F325" s="467"/>
      <c r="G325" s="467"/>
      <c r="H325" s="467"/>
      <c r="I325" s="467"/>
    </row>
    <row r="326" spans="1:9" ht="15">
      <c r="A326" s="467"/>
      <c r="B326" s="467"/>
      <c r="C326" s="467"/>
      <c r="D326" s="467"/>
      <c r="E326" s="467"/>
      <c r="F326" s="467"/>
      <c r="G326" s="467"/>
      <c r="H326" s="467"/>
      <c r="I326" s="467"/>
    </row>
    <row r="327" spans="1:9" ht="15">
      <c r="A327" s="467"/>
      <c r="B327" s="467"/>
      <c r="C327" s="467"/>
      <c r="D327" s="467"/>
      <c r="E327" s="467"/>
      <c r="F327" s="467"/>
      <c r="G327" s="467"/>
      <c r="H327" s="467"/>
      <c r="I327" s="467"/>
    </row>
    <row r="328" spans="1:9" ht="15">
      <c r="A328" s="467"/>
      <c r="B328" s="467"/>
      <c r="C328" s="467"/>
      <c r="D328" s="467"/>
      <c r="E328" s="467"/>
      <c r="F328" s="467"/>
      <c r="G328" s="467"/>
      <c r="H328" s="467"/>
      <c r="I328" s="467"/>
    </row>
    <row r="329" spans="1:9" ht="15">
      <c r="A329" s="467"/>
      <c r="B329" s="467"/>
      <c r="C329" s="467"/>
      <c r="D329" s="467"/>
      <c r="E329" s="467"/>
      <c r="F329" s="467"/>
      <c r="G329" s="467"/>
      <c r="H329" s="467"/>
      <c r="I329" s="467"/>
    </row>
    <row r="330" spans="1:9" ht="15">
      <c r="A330" s="467"/>
      <c r="B330" s="467"/>
      <c r="C330" s="467"/>
      <c r="D330" s="467"/>
      <c r="E330" s="467"/>
      <c r="F330" s="467"/>
      <c r="G330" s="467"/>
      <c r="H330" s="467"/>
      <c r="I330" s="467"/>
    </row>
    <row r="331" spans="1:9" ht="15">
      <c r="A331" s="467"/>
      <c r="B331" s="467"/>
      <c r="C331" s="467"/>
      <c r="D331" s="467"/>
      <c r="E331" s="467"/>
      <c r="F331" s="467"/>
      <c r="G331" s="467"/>
      <c r="H331" s="467"/>
      <c r="I331" s="467"/>
    </row>
    <row r="332" spans="1:9" ht="15">
      <c r="A332" s="467"/>
      <c r="B332" s="467"/>
      <c r="C332" s="467"/>
      <c r="D332" s="467"/>
      <c r="E332" s="467"/>
      <c r="F332" s="467"/>
      <c r="G332" s="467"/>
      <c r="H332" s="467"/>
      <c r="I332" s="467"/>
    </row>
    <row r="333" spans="1:9" ht="15">
      <c r="A333" s="467"/>
      <c r="B333" s="467"/>
      <c r="C333" s="467"/>
      <c r="D333" s="467"/>
      <c r="E333" s="467"/>
      <c r="F333" s="467"/>
      <c r="G333" s="467"/>
      <c r="H333" s="467"/>
      <c r="I333" s="467"/>
    </row>
    <row r="334" spans="1:9" ht="15">
      <c r="A334" s="467"/>
      <c r="B334" s="467"/>
      <c r="C334" s="467"/>
      <c r="D334" s="467"/>
      <c r="E334" s="467"/>
      <c r="F334" s="467"/>
      <c r="G334" s="467"/>
      <c r="H334" s="467"/>
      <c r="I334" s="467"/>
    </row>
    <row r="335" spans="1:9" ht="15">
      <c r="A335" s="467"/>
      <c r="B335" s="467"/>
      <c r="C335" s="467"/>
      <c r="D335" s="467"/>
      <c r="E335" s="467"/>
      <c r="F335" s="467"/>
      <c r="G335" s="467"/>
      <c r="H335" s="467"/>
      <c r="I335" s="467"/>
    </row>
    <row r="336" spans="1:9" ht="15">
      <c r="A336" s="467"/>
      <c r="B336" s="467"/>
      <c r="C336" s="467"/>
      <c r="D336" s="467"/>
      <c r="E336" s="467"/>
      <c r="F336" s="467"/>
      <c r="G336" s="467"/>
      <c r="H336" s="467"/>
      <c r="I336" s="467"/>
    </row>
    <row r="337" spans="1:9" ht="15">
      <c r="A337" s="467"/>
      <c r="B337" s="467"/>
      <c r="C337" s="467"/>
      <c r="D337" s="467"/>
      <c r="E337" s="467"/>
      <c r="F337" s="467"/>
      <c r="G337" s="467"/>
      <c r="H337" s="467"/>
      <c r="I337" s="467"/>
    </row>
    <row r="338" spans="1:9" ht="15">
      <c r="A338" s="467"/>
      <c r="B338" s="467"/>
      <c r="C338" s="467"/>
      <c r="D338" s="467"/>
      <c r="E338" s="467"/>
      <c r="F338" s="467"/>
      <c r="G338" s="467"/>
      <c r="H338" s="467"/>
      <c r="I338" s="467"/>
    </row>
    <row r="339" spans="1:9" ht="15">
      <c r="A339" s="467"/>
      <c r="B339" s="467"/>
      <c r="C339" s="467"/>
      <c r="D339" s="467"/>
      <c r="E339" s="467"/>
      <c r="F339" s="467"/>
      <c r="G339" s="467"/>
      <c r="H339" s="467"/>
      <c r="I339" s="467"/>
    </row>
    <row r="340" spans="1:9" ht="15">
      <c r="A340" s="467"/>
      <c r="B340" s="467"/>
      <c r="C340" s="467"/>
      <c r="D340" s="467"/>
      <c r="E340" s="467"/>
      <c r="F340" s="467"/>
      <c r="G340" s="467"/>
      <c r="H340" s="467"/>
      <c r="I340" s="467"/>
    </row>
    <row r="341" spans="1:9" ht="15">
      <c r="A341" s="467"/>
      <c r="B341" s="467"/>
      <c r="C341" s="467"/>
      <c r="D341" s="467"/>
      <c r="E341" s="467"/>
      <c r="F341" s="467"/>
      <c r="G341" s="467"/>
      <c r="H341" s="467"/>
      <c r="I341" s="467"/>
    </row>
    <row r="342" spans="1:9" ht="15">
      <c r="A342" s="467"/>
      <c r="B342" s="467"/>
      <c r="C342" s="467"/>
      <c r="D342" s="467"/>
      <c r="E342" s="467"/>
      <c r="F342" s="467"/>
      <c r="G342" s="467"/>
      <c r="H342" s="467"/>
      <c r="I342" s="467"/>
    </row>
    <row r="343" spans="1:9" ht="15">
      <c r="A343" s="467"/>
      <c r="B343" s="467"/>
      <c r="C343" s="467"/>
      <c r="D343" s="467"/>
      <c r="E343" s="467"/>
      <c r="F343" s="467"/>
      <c r="G343" s="467"/>
      <c r="H343" s="467"/>
      <c r="I343" s="467"/>
    </row>
    <row r="344" spans="1:9" ht="15">
      <c r="A344" s="467"/>
      <c r="B344" s="467"/>
      <c r="C344" s="467"/>
      <c r="D344" s="467"/>
      <c r="E344" s="467"/>
      <c r="F344" s="467"/>
      <c r="G344" s="467"/>
      <c r="H344" s="467"/>
      <c r="I344" s="467"/>
    </row>
    <row r="345" spans="1:9" ht="15">
      <c r="A345" s="467"/>
      <c r="B345" s="467"/>
      <c r="C345" s="467"/>
      <c r="D345" s="467"/>
      <c r="E345" s="467"/>
      <c r="F345" s="467"/>
      <c r="G345" s="467"/>
      <c r="H345" s="467"/>
      <c r="I345" s="467"/>
    </row>
    <row r="346" spans="1:9" ht="15">
      <c r="A346" s="467"/>
      <c r="B346" s="467"/>
      <c r="C346" s="467"/>
      <c r="D346" s="467"/>
      <c r="E346" s="467"/>
      <c r="F346" s="467"/>
      <c r="G346" s="467"/>
      <c r="H346" s="467"/>
      <c r="I346" s="467"/>
    </row>
    <row r="347" spans="1:9" ht="15">
      <c r="A347" s="467"/>
      <c r="B347" s="467"/>
      <c r="C347" s="467"/>
      <c r="D347" s="467"/>
      <c r="E347" s="467"/>
      <c r="F347" s="467"/>
      <c r="G347" s="467"/>
      <c r="H347" s="467"/>
      <c r="I347" s="467"/>
    </row>
    <row r="348" spans="1:9" ht="15">
      <c r="A348" s="467"/>
      <c r="B348" s="467"/>
      <c r="C348" s="467"/>
      <c r="D348" s="467"/>
      <c r="E348" s="467"/>
      <c r="F348" s="467"/>
      <c r="G348" s="467"/>
      <c r="H348" s="467"/>
      <c r="I348" s="467"/>
    </row>
    <row r="349" spans="1:9" ht="15">
      <c r="A349" s="467"/>
      <c r="B349" s="467"/>
      <c r="C349" s="467"/>
      <c r="D349" s="467"/>
      <c r="E349" s="467"/>
      <c r="F349" s="467"/>
      <c r="G349" s="467"/>
      <c r="H349" s="467"/>
      <c r="I349" s="467"/>
    </row>
    <row r="350" spans="1:9" ht="15">
      <c r="A350" s="467"/>
      <c r="B350" s="467"/>
      <c r="C350" s="467"/>
      <c r="D350" s="467"/>
      <c r="E350" s="467"/>
      <c r="F350" s="467"/>
      <c r="G350" s="467"/>
      <c r="H350" s="467"/>
      <c r="I350" s="467"/>
    </row>
    <row r="351" spans="1:9" ht="15">
      <c r="A351" s="467"/>
      <c r="B351" s="467"/>
      <c r="C351" s="467"/>
      <c r="D351" s="467"/>
      <c r="E351" s="467"/>
      <c r="F351" s="467"/>
      <c r="G351" s="467"/>
      <c r="H351" s="467"/>
      <c r="I351" s="467"/>
    </row>
    <row r="352" spans="1:9" ht="15">
      <c r="A352" s="467"/>
      <c r="B352" s="467"/>
      <c r="C352" s="467"/>
      <c r="D352" s="467"/>
      <c r="E352" s="467"/>
      <c r="F352" s="467"/>
      <c r="G352" s="467"/>
      <c r="H352" s="467"/>
      <c r="I352" s="467"/>
    </row>
    <row r="353" spans="1:9" ht="15">
      <c r="A353" s="467"/>
      <c r="B353" s="467"/>
      <c r="C353" s="467"/>
      <c r="D353" s="467"/>
      <c r="E353" s="467"/>
      <c r="F353" s="467"/>
      <c r="G353" s="467"/>
      <c r="H353" s="467"/>
      <c r="I353" s="467"/>
    </row>
    <row r="354" spans="1:9" ht="15">
      <c r="A354" s="467"/>
      <c r="B354" s="467"/>
      <c r="C354" s="467"/>
      <c r="D354" s="467"/>
      <c r="E354" s="467"/>
      <c r="F354" s="467"/>
      <c r="G354" s="467"/>
      <c r="H354" s="467"/>
      <c r="I354" s="467"/>
    </row>
    <row r="355" spans="1:9" ht="15">
      <c r="A355" s="467"/>
      <c r="B355" s="467"/>
      <c r="C355" s="467"/>
      <c r="D355" s="467"/>
      <c r="E355" s="467"/>
      <c r="F355" s="467"/>
      <c r="G355" s="467"/>
      <c r="H355" s="467"/>
      <c r="I355" s="467"/>
    </row>
    <row r="356" spans="1:9" ht="15">
      <c r="A356" s="467"/>
      <c r="B356" s="467"/>
      <c r="C356" s="467"/>
      <c r="D356" s="467"/>
      <c r="E356" s="467"/>
      <c r="F356" s="467"/>
      <c r="G356" s="467"/>
      <c r="H356" s="467"/>
      <c r="I356" s="467"/>
    </row>
    <row r="357" spans="1:9" ht="15">
      <c r="A357" s="467"/>
      <c r="B357" s="467"/>
      <c r="C357" s="467"/>
      <c r="D357" s="467"/>
      <c r="E357" s="467"/>
      <c r="F357" s="467"/>
      <c r="G357" s="467"/>
      <c r="H357" s="467"/>
      <c r="I357" s="467"/>
    </row>
    <row r="358" spans="1:9" ht="15">
      <c r="A358" s="467"/>
      <c r="B358" s="467"/>
      <c r="C358" s="467"/>
      <c r="D358" s="467"/>
      <c r="E358" s="467"/>
      <c r="F358" s="467"/>
      <c r="G358" s="467"/>
      <c r="H358" s="467"/>
      <c r="I358" s="467"/>
    </row>
    <row r="359" spans="1:9" ht="15">
      <c r="A359" s="467"/>
      <c r="B359" s="467"/>
      <c r="C359" s="467"/>
      <c r="D359" s="467"/>
      <c r="E359" s="467"/>
      <c r="F359" s="467"/>
      <c r="G359" s="467"/>
      <c r="H359" s="467"/>
      <c r="I359" s="467"/>
    </row>
    <row r="360" spans="1:9" ht="15">
      <c r="A360" s="467"/>
      <c r="B360" s="467"/>
      <c r="C360" s="467"/>
      <c r="D360" s="467"/>
      <c r="E360" s="467"/>
      <c r="F360" s="467"/>
      <c r="G360" s="467"/>
      <c r="H360" s="467"/>
      <c r="I360" s="467"/>
    </row>
    <row r="361" spans="1:9" ht="15">
      <c r="A361" s="467"/>
      <c r="B361" s="467"/>
      <c r="C361" s="467"/>
      <c r="D361" s="467"/>
      <c r="E361" s="467"/>
      <c r="F361" s="467"/>
      <c r="G361" s="467"/>
      <c r="H361" s="467"/>
      <c r="I361" s="467"/>
    </row>
    <row r="362" spans="1:9" ht="15">
      <c r="A362" s="467"/>
      <c r="B362" s="467"/>
      <c r="C362" s="467"/>
      <c r="D362" s="467"/>
      <c r="E362" s="467"/>
      <c r="F362" s="467"/>
      <c r="G362" s="467"/>
      <c r="H362" s="467"/>
      <c r="I362" s="467"/>
    </row>
    <row r="363" spans="1:9" ht="15">
      <c r="A363" s="467"/>
      <c r="B363" s="467"/>
      <c r="C363" s="467"/>
      <c r="D363" s="467"/>
      <c r="E363" s="467"/>
      <c r="F363" s="467"/>
      <c r="G363" s="467"/>
      <c r="H363" s="467"/>
      <c r="I363" s="467"/>
    </row>
    <row r="364" spans="1:9" ht="15">
      <c r="A364" s="467"/>
      <c r="B364" s="467"/>
      <c r="C364" s="467"/>
      <c r="D364" s="467"/>
      <c r="E364" s="467"/>
      <c r="F364" s="467"/>
      <c r="G364" s="467"/>
      <c r="H364" s="467"/>
      <c r="I364" s="467"/>
    </row>
    <row r="365" spans="1:9" ht="15">
      <c r="A365" s="467"/>
      <c r="B365" s="467"/>
      <c r="C365" s="467"/>
      <c r="D365" s="467"/>
      <c r="E365" s="467"/>
      <c r="F365" s="467"/>
      <c r="G365" s="467"/>
      <c r="H365" s="467"/>
      <c r="I365" s="467"/>
    </row>
    <row r="366" spans="1:9" ht="15">
      <c r="A366" s="467"/>
      <c r="B366" s="467"/>
      <c r="C366" s="467"/>
      <c r="D366" s="467"/>
      <c r="E366" s="467"/>
      <c r="F366" s="467"/>
      <c r="G366" s="467"/>
      <c r="H366" s="467"/>
      <c r="I366" s="467"/>
    </row>
    <row r="367" spans="1:9" ht="15">
      <c r="A367" s="467"/>
      <c r="B367" s="467"/>
      <c r="C367" s="467"/>
      <c r="D367" s="467"/>
      <c r="E367" s="467"/>
      <c r="F367" s="467"/>
      <c r="G367" s="467"/>
      <c r="H367" s="467"/>
      <c r="I367" s="467"/>
    </row>
    <row r="368" spans="1:9" ht="15">
      <c r="A368" s="467"/>
      <c r="B368" s="467"/>
      <c r="C368" s="467"/>
      <c r="D368" s="467"/>
      <c r="E368" s="467"/>
      <c r="F368" s="467"/>
      <c r="G368" s="467"/>
      <c r="H368" s="467"/>
      <c r="I368" s="467"/>
    </row>
    <row r="369" spans="1:9" ht="15">
      <c r="A369" s="467"/>
      <c r="B369" s="467"/>
      <c r="C369" s="467"/>
      <c r="D369" s="467"/>
      <c r="E369" s="467"/>
      <c r="F369" s="467"/>
      <c r="G369" s="467"/>
      <c r="H369" s="467"/>
      <c r="I369" s="467"/>
    </row>
    <row r="370" spans="1:9" ht="15">
      <c r="A370" s="467"/>
      <c r="B370" s="467"/>
      <c r="C370" s="467"/>
      <c r="D370" s="467"/>
      <c r="E370" s="467"/>
      <c r="F370" s="467"/>
      <c r="G370" s="467"/>
      <c r="H370" s="467"/>
      <c r="I370" s="467"/>
    </row>
    <row r="371" spans="1:9" ht="15">
      <c r="A371" s="467"/>
      <c r="B371" s="467"/>
      <c r="C371" s="467"/>
      <c r="D371" s="467"/>
      <c r="E371" s="467"/>
      <c r="F371" s="467"/>
      <c r="G371" s="467"/>
      <c r="H371" s="467"/>
      <c r="I371" s="467"/>
    </row>
    <row r="372" spans="1:9" ht="15">
      <c r="A372" s="467"/>
      <c r="B372" s="467"/>
      <c r="C372" s="467"/>
      <c r="D372" s="467"/>
      <c r="E372" s="467"/>
      <c r="F372" s="467"/>
      <c r="G372" s="467"/>
      <c r="H372" s="467"/>
      <c r="I372" s="467"/>
    </row>
    <row r="373" spans="1:9" ht="15">
      <c r="A373" s="467"/>
      <c r="B373" s="467"/>
      <c r="C373" s="467"/>
      <c r="D373" s="467"/>
      <c r="E373" s="467"/>
      <c r="F373" s="467"/>
      <c r="G373" s="467"/>
      <c r="H373" s="467"/>
      <c r="I373" s="467"/>
    </row>
    <row r="374" spans="1:9" ht="15">
      <c r="A374" s="467"/>
      <c r="B374" s="467"/>
      <c r="C374" s="467"/>
      <c r="D374" s="467"/>
      <c r="E374" s="467"/>
      <c r="F374" s="467"/>
      <c r="G374" s="467"/>
      <c r="H374" s="467"/>
      <c r="I374" s="467"/>
    </row>
    <row r="375" spans="1:9" ht="15">
      <c r="A375" s="467"/>
      <c r="B375" s="467"/>
      <c r="C375" s="467"/>
      <c r="D375" s="467"/>
      <c r="E375" s="467"/>
      <c r="F375" s="467"/>
      <c r="G375" s="467"/>
      <c r="H375" s="467"/>
      <c r="I375" s="467"/>
    </row>
    <row r="376" spans="1:9" ht="15">
      <c r="A376" s="467"/>
      <c r="B376" s="467"/>
      <c r="C376" s="467"/>
      <c r="D376" s="467"/>
      <c r="E376" s="467"/>
      <c r="F376" s="467"/>
      <c r="G376" s="467"/>
      <c r="H376" s="467"/>
      <c r="I376" s="467"/>
    </row>
    <row r="377" spans="1:9" ht="15">
      <c r="A377" s="467"/>
      <c r="B377" s="467"/>
      <c r="C377" s="467"/>
      <c r="D377" s="467"/>
      <c r="E377" s="467"/>
      <c r="F377" s="467"/>
      <c r="G377" s="467"/>
      <c r="H377" s="467"/>
      <c r="I377" s="467"/>
    </row>
    <row r="378" spans="1:9" ht="15">
      <c r="A378" s="467"/>
      <c r="B378" s="467"/>
      <c r="C378" s="467"/>
      <c r="D378" s="467"/>
      <c r="E378" s="467"/>
      <c r="F378" s="467"/>
      <c r="G378" s="467"/>
      <c r="H378" s="467"/>
      <c r="I378" s="467"/>
    </row>
    <row r="379" spans="1:9" ht="15">
      <c r="A379" s="467"/>
      <c r="B379" s="467"/>
      <c r="C379" s="467"/>
      <c r="D379" s="467"/>
      <c r="E379" s="467"/>
      <c r="F379" s="467"/>
      <c r="G379" s="467"/>
      <c r="H379" s="467"/>
      <c r="I379" s="467"/>
    </row>
    <row r="380" spans="1:9" ht="15">
      <c r="A380" s="467"/>
      <c r="B380" s="467"/>
      <c r="C380" s="467"/>
      <c r="D380" s="467"/>
      <c r="E380" s="467"/>
      <c r="F380" s="467"/>
      <c r="G380" s="467"/>
      <c r="H380" s="467"/>
      <c r="I380" s="467"/>
    </row>
    <row r="381" spans="1:9" ht="15">
      <c r="A381" s="467"/>
      <c r="B381" s="467"/>
      <c r="C381" s="467"/>
      <c r="D381" s="467"/>
      <c r="E381" s="467"/>
      <c r="F381" s="467"/>
      <c r="G381" s="467"/>
      <c r="H381" s="467"/>
      <c r="I381" s="467"/>
    </row>
    <row r="382" spans="1:9" ht="15">
      <c r="A382" s="467"/>
      <c r="B382" s="467"/>
      <c r="C382" s="467"/>
      <c r="D382" s="467"/>
      <c r="E382" s="467"/>
      <c r="F382" s="467"/>
      <c r="G382" s="467"/>
      <c r="H382" s="467"/>
      <c r="I382" s="467"/>
    </row>
    <row r="383" spans="1:9" ht="15">
      <c r="A383" s="467"/>
      <c r="B383" s="467"/>
      <c r="C383" s="467"/>
      <c r="D383" s="467"/>
      <c r="E383" s="467"/>
      <c r="F383" s="467"/>
      <c r="G383" s="467"/>
      <c r="H383" s="467"/>
      <c r="I383" s="467"/>
    </row>
    <row r="384" spans="1:9" ht="15">
      <c r="A384" s="467"/>
      <c r="B384" s="467"/>
      <c r="C384" s="467"/>
      <c r="D384" s="467"/>
      <c r="E384" s="467"/>
      <c r="F384" s="467"/>
      <c r="G384" s="467"/>
      <c r="H384" s="467"/>
      <c r="I384" s="467"/>
    </row>
    <row r="385" spans="1:9" ht="15">
      <c r="A385" s="467"/>
      <c r="B385" s="467"/>
      <c r="C385" s="467"/>
      <c r="D385" s="467"/>
      <c r="E385" s="467"/>
      <c r="F385" s="467"/>
      <c r="G385" s="467"/>
      <c r="H385" s="467"/>
      <c r="I385" s="467"/>
    </row>
    <row r="386" spans="1:9" ht="15">
      <c r="A386" s="467"/>
      <c r="B386" s="467"/>
      <c r="C386" s="467"/>
      <c r="D386" s="467"/>
      <c r="E386" s="467"/>
      <c r="F386" s="467"/>
      <c r="G386" s="467"/>
      <c r="H386" s="467"/>
      <c r="I386" s="467"/>
    </row>
    <row r="387" spans="1:9" ht="15">
      <c r="A387" s="467"/>
      <c r="B387" s="467"/>
      <c r="C387" s="467"/>
      <c r="D387" s="467"/>
      <c r="E387" s="467"/>
      <c r="F387" s="467"/>
      <c r="G387" s="467"/>
      <c r="H387" s="467"/>
      <c r="I387" s="467"/>
    </row>
    <row r="388" spans="1:9" ht="15">
      <c r="A388" s="467"/>
      <c r="B388" s="467"/>
      <c r="C388" s="467"/>
      <c r="D388" s="467"/>
      <c r="E388" s="467"/>
      <c r="F388" s="467"/>
      <c r="G388" s="467"/>
      <c r="H388" s="467"/>
      <c r="I388" s="467"/>
    </row>
    <row r="389" spans="1:9" ht="15">
      <c r="A389" s="467"/>
      <c r="B389" s="467"/>
      <c r="C389" s="467"/>
      <c r="D389" s="467"/>
      <c r="E389" s="467"/>
      <c r="F389" s="467"/>
      <c r="G389" s="467"/>
      <c r="H389" s="467"/>
      <c r="I389" s="467"/>
    </row>
    <row r="390" spans="1:9" ht="15">
      <c r="A390" s="467"/>
      <c r="B390" s="467"/>
      <c r="C390" s="467"/>
      <c r="D390" s="467"/>
      <c r="E390" s="467"/>
      <c r="F390" s="467"/>
      <c r="G390" s="467"/>
      <c r="H390" s="467"/>
      <c r="I390" s="467"/>
    </row>
    <row r="391" spans="1:9" ht="15">
      <c r="A391" s="467"/>
      <c r="B391" s="467"/>
      <c r="C391" s="467"/>
      <c r="D391" s="467"/>
      <c r="E391" s="467"/>
      <c r="F391" s="467"/>
      <c r="G391" s="467"/>
      <c r="H391" s="467"/>
      <c r="I391" s="467"/>
    </row>
    <row r="392" spans="1:9" ht="15">
      <c r="A392" s="467"/>
      <c r="B392" s="467"/>
      <c r="C392" s="467"/>
      <c r="D392" s="467"/>
      <c r="E392" s="467"/>
      <c r="F392" s="467"/>
      <c r="G392" s="467"/>
      <c r="H392" s="467"/>
      <c r="I392" s="467"/>
    </row>
    <row r="393" spans="1:9" ht="15">
      <c r="A393" s="467"/>
      <c r="B393" s="467"/>
      <c r="C393" s="467"/>
      <c r="D393" s="467"/>
      <c r="E393" s="467"/>
      <c r="F393" s="467"/>
      <c r="G393" s="467"/>
      <c r="H393" s="467"/>
      <c r="I393" s="467"/>
    </row>
    <row r="394" spans="1:9" ht="15">
      <c r="A394" s="467"/>
      <c r="B394" s="467"/>
      <c r="C394" s="467"/>
      <c r="D394" s="467"/>
      <c r="E394" s="467"/>
      <c r="F394" s="467"/>
      <c r="G394" s="467"/>
      <c r="H394" s="467"/>
      <c r="I394" s="467"/>
    </row>
    <row r="395" spans="1:9" ht="15">
      <c r="A395" s="467"/>
      <c r="B395" s="467"/>
      <c r="C395" s="467"/>
      <c r="D395" s="467"/>
      <c r="E395" s="467"/>
      <c r="F395" s="467"/>
      <c r="G395" s="467"/>
      <c r="H395" s="467"/>
      <c r="I395" s="467"/>
    </row>
    <row r="396" spans="1:9" ht="15">
      <c r="A396" s="467"/>
      <c r="B396" s="467"/>
      <c r="C396" s="467"/>
      <c r="D396" s="467"/>
      <c r="E396" s="467"/>
      <c r="F396" s="467"/>
      <c r="G396" s="467"/>
      <c r="H396" s="467"/>
      <c r="I396" s="467"/>
    </row>
    <row r="397" spans="1:9" ht="15">
      <c r="A397" s="467"/>
      <c r="B397" s="467"/>
      <c r="C397" s="467"/>
      <c r="D397" s="467"/>
      <c r="E397" s="467"/>
      <c r="F397" s="467"/>
      <c r="G397" s="467"/>
      <c r="H397" s="467"/>
      <c r="I397" s="467"/>
    </row>
    <row r="398" spans="1:9" ht="15">
      <c r="A398" s="467"/>
      <c r="B398" s="467"/>
      <c r="C398" s="467"/>
      <c r="D398" s="467"/>
      <c r="E398" s="467"/>
      <c r="F398" s="467"/>
      <c r="G398" s="467"/>
      <c r="H398" s="467"/>
      <c r="I398" s="467"/>
    </row>
    <row r="399" spans="1:9" ht="15">
      <c r="A399" s="467"/>
      <c r="B399" s="467"/>
      <c r="C399" s="467"/>
      <c r="D399" s="467"/>
      <c r="E399" s="467"/>
      <c r="F399" s="467"/>
      <c r="G399" s="467"/>
      <c r="H399" s="467"/>
      <c r="I399" s="467"/>
    </row>
    <row r="400" spans="1:9" ht="15">
      <c r="A400" s="467"/>
      <c r="B400" s="467"/>
      <c r="C400" s="467"/>
      <c r="D400" s="467"/>
      <c r="E400" s="467"/>
      <c r="F400" s="467"/>
      <c r="G400" s="467"/>
      <c r="H400" s="467"/>
      <c r="I400" s="467"/>
    </row>
    <row r="401" spans="1:9" ht="15">
      <c r="A401" s="467"/>
      <c r="B401" s="467"/>
      <c r="C401" s="467"/>
      <c r="D401" s="467"/>
      <c r="E401" s="467"/>
      <c r="F401" s="467"/>
      <c r="G401" s="467"/>
      <c r="H401" s="467"/>
      <c r="I401" s="467"/>
    </row>
    <row r="402" spans="1:9" ht="15">
      <c r="A402" s="467"/>
      <c r="B402" s="467"/>
      <c r="C402" s="467"/>
      <c r="D402" s="467"/>
      <c r="E402" s="467"/>
      <c r="F402" s="467"/>
      <c r="G402" s="467"/>
      <c r="H402" s="467"/>
      <c r="I402" s="467"/>
    </row>
    <row r="403" spans="1:9" ht="15">
      <c r="A403" s="467"/>
      <c r="B403" s="467"/>
      <c r="C403" s="467"/>
      <c r="D403" s="467"/>
      <c r="E403" s="467"/>
      <c r="F403" s="467"/>
      <c r="G403" s="467"/>
      <c r="H403" s="467"/>
      <c r="I403" s="467"/>
    </row>
    <row r="404" spans="1:9" ht="15">
      <c r="A404" s="467"/>
      <c r="B404" s="467"/>
      <c r="C404" s="467"/>
      <c r="D404" s="467"/>
      <c r="E404" s="467"/>
      <c r="F404" s="467"/>
      <c r="G404" s="467"/>
      <c r="H404" s="467"/>
      <c r="I404" s="467"/>
    </row>
    <row r="405" spans="1:9" ht="15">
      <c r="A405" s="467"/>
      <c r="B405" s="467"/>
      <c r="C405" s="467"/>
      <c r="D405" s="467"/>
      <c r="E405" s="467"/>
      <c r="F405" s="467"/>
      <c r="G405" s="467"/>
      <c r="H405" s="467"/>
      <c r="I405" s="467"/>
    </row>
    <row r="406" spans="1:9" ht="15">
      <c r="A406" s="467"/>
      <c r="B406" s="467"/>
      <c r="C406" s="467"/>
      <c r="D406" s="467"/>
      <c r="E406" s="467"/>
      <c r="F406" s="467"/>
      <c r="G406" s="467"/>
      <c r="H406" s="467"/>
      <c r="I406" s="467"/>
    </row>
    <row r="407" spans="1:9" ht="15">
      <c r="A407" s="467"/>
      <c r="B407" s="467"/>
      <c r="C407" s="467"/>
      <c r="D407" s="467"/>
      <c r="E407" s="467"/>
      <c r="F407" s="467"/>
      <c r="G407" s="467"/>
      <c r="H407" s="467"/>
      <c r="I407" s="467"/>
    </row>
    <row r="408" spans="1:9" ht="15">
      <c r="A408" s="467"/>
      <c r="B408" s="467"/>
      <c r="C408" s="467"/>
      <c r="D408" s="467"/>
      <c r="E408" s="467"/>
      <c r="F408" s="467"/>
      <c r="G408" s="467"/>
      <c r="H408" s="467"/>
      <c r="I408" s="467"/>
    </row>
    <row r="409" spans="1:9" ht="15">
      <c r="A409" s="467"/>
      <c r="B409" s="467"/>
      <c r="C409" s="467"/>
      <c r="D409" s="467"/>
      <c r="E409" s="467"/>
      <c r="F409" s="467"/>
      <c r="G409" s="467"/>
      <c r="H409" s="467"/>
      <c r="I409" s="467"/>
    </row>
    <row r="410" spans="1:9" ht="15">
      <c r="A410" s="467"/>
      <c r="B410" s="467"/>
      <c r="C410" s="467"/>
      <c r="D410" s="467"/>
      <c r="E410" s="467"/>
      <c r="F410" s="467"/>
      <c r="G410" s="467"/>
      <c r="H410" s="467"/>
      <c r="I410" s="467"/>
    </row>
    <row r="411" spans="1:9" ht="15">
      <c r="A411" s="467"/>
      <c r="B411" s="467"/>
      <c r="C411" s="467"/>
      <c r="D411" s="467"/>
      <c r="E411" s="467"/>
      <c r="F411" s="467"/>
      <c r="G411" s="467"/>
      <c r="H411" s="467"/>
      <c r="I411" s="467"/>
    </row>
    <row r="412" spans="1:9" ht="15">
      <c r="A412" s="467"/>
      <c r="B412" s="467"/>
      <c r="C412" s="467"/>
      <c r="D412" s="467"/>
      <c r="E412" s="467"/>
      <c r="F412" s="467"/>
      <c r="G412" s="467"/>
      <c r="H412" s="467"/>
      <c r="I412" s="467"/>
    </row>
    <row r="413" spans="1:9" ht="15">
      <c r="A413" s="467"/>
      <c r="B413" s="467"/>
      <c r="C413" s="467"/>
      <c r="D413" s="467"/>
      <c r="E413" s="467"/>
      <c r="F413" s="467"/>
      <c r="G413" s="467"/>
      <c r="H413" s="467"/>
      <c r="I413" s="467"/>
    </row>
    <row r="414" spans="1:9" ht="15">
      <c r="A414" s="467"/>
      <c r="B414" s="467"/>
      <c r="C414" s="467"/>
      <c r="D414" s="467"/>
      <c r="E414" s="467"/>
      <c r="F414" s="467"/>
      <c r="G414" s="467"/>
      <c r="H414" s="467"/>
      <c r="I414" s="467"/>
    </row>
    <row r="415" spans="1:9" ht="15">
      <c r="A415" s="467"/>
      <c r="B415" s="467"/>
      <c r="C415" s="467"/>
      <c r="D415" s="467"/>
      <c r="E415" s="467"/>
      <c r="F415" s="467"/>
      <c r="G415" s="467"/>
      <c r="H415" s="467"/>
      <c r="I415" s="467"/>
    </row>
    <row r="416" spans="1:9" ht="15">
      <c r="A416" s="467"/>
      <c r="B416" s="467"/>
      <c r="C416" s="467"/>
      <c r="D416" s="467"/>
      <c r="E416" s="467"/>
      <c r="F416" s="467"/>
      <c r="G416" s="467"/>
      <c r="H416" s="467"/>
      <c r="I416" s="467"/>
    </row>
    <row r="417" spans="1:9" ht="15">
      <c r="A417" s="467"/>
      <c r="B417" s="467"/>
      <c r="C417" s="467"/>
      <c r="D417" s="467"/>
      <c r="E417" s="467"/>
      <c r="F417" s="467"/>
      <c r="G417" s="467"/>
      <c r="H417" s="467"/>
      <c r="I417" s="467"/>
    </row>
    <row r="418" spans="1:9" ht="15">
      <c r="A418" s="467"/>
      <c r="B418" s="467"/>
      <c r="C418" s="467"/>
      <c r="D418" s="467"/>
      <c r="E418" s="467"/>
      <c r="F418" s="467"/>
      <c r="G418" s="467"/>
      <c r="H418" s="467"/>
      <c r="I418" s="467"/>
    </row>
    <row r="419" spans="1:9" ht="15">
      <c r="A419" s="467"/>
      <c r="B419" s="467"/>
      <c r="C419" s="467"/>
      <c r="D419" s="467"/>
      <c r="E419" s="467"/>
      <c r="F419" s="467"/>
      <c r="G419" s="467"/>
      <c r="H419" s="467"/>
      <c r="I419" s="467"/>
    </row>
    <row r="420" spans="1:9" ht="15">
      <c r="A420" s="467"/>
      <c r="B420" s="467"/>
      <c r="C420" s="467"/>
      <c r="D420" s="467"/>
      <c r="E420" s="467"/>
      <c r="F420" s="467"/>
      <c r="G420" s="467"/>
      <c r="H420" s="467"/>
      <c r="I420" s="467"/>
    </row>
    <row r="421" spans="1:9" ht="15">
      <c r="A421" s="467"/>
      <c r="B421" s="467"/>
      <c r="C421" s="467"/>
      <c r="D421" s="467"/>
      <c r="E421" s="467"/>
      <c r="F421" s="467"/>
      <c r="G421" s="467"/>
      <c r="H421" s="467"/>
      <c r="I421" s="467"/>
    </row>
    <row r="422" spans="1:9" ht="15">
      <c r="A422" s="467"/>
      <c r="B422" s="467"/>
      <c r="C422" s="467"/>
      <c r="D422" s="467"/>
      <c r="E422" s="467"/>
      <c r="F422" s="467"/>
      <c r="G422" s="467"/>
      <c r="H422" s="467"/>
      <c r="I422" s="467"/>
    </row>
    <row r="423" spans="1:9" ht="15">
      <c r="A423" s="467"/>
      <c r="B423" s="467"/>
      <c r="C423" s="467"/>
      <c r="D423" s="467"/>
      <c r="E423" s="467"/>
      <c r="F423" s="467"/>
      <c r="G423" s="467"/>
      <c r="H423" s="467"/>
      <c r="I423" s="467"/>
    </row>
    <row r="424" spans="1:9" ht="15">
      <c r="A424" s="467"/>
      <c r="B424" s="467"/>
      <c r="C424" s="467"/>
      <c r="D424" s="467"/>
      <c r="E424" s="467"/>
      <c r="F424" s="467"/>
      <c r="G424" s="467"/>
      <c r="H424" s="467"/>
      <c r="I424" s="467"/>
    </row>
    <row r="425" spans="1:9" ht="15">
      <c r="A425" s="467"/>
      <c r="B425" s="467"/>
      <c r="C425" s="467"/>
      <c r="D425" s="467"/>
      <c r="E425" s="467"/>
      <c r="F425" s="467"/>
      <c r="G425" s="467"/>
      <c r="H425" s="467"/>
      <c r="I425" s="467"/>
    </row>
    <row r="426" spans="1:9" ht="15">
      <c r="A426" s="467"/>
      <c r="B426" s="467"/>
      <c r="C426" s="467"/>
      <c r="D426" s="467"/>
      <c r="E426" s="467"/>
      <c r="F426" s="467"/>
      <c r="G426" s="467"/>
      <c r="H426" s="467"/>
      <c r="I426" s="467"/>
    </row>
    <row r="427" spans="1:9" ht="15">
      <c r="A427" s="467"/>
      <c r="B427" s="467"/>
      <c r="C427" s="467"/>
      <c r="D427" s="467"/>
      <c r="E427" s="467"/>
      <c r="F427" s="467"/>
      <c r="G427" s="467"/>
      <c r="H427" s="467"/>
      <c r="I427" s="467"/>
    </row>
    <row r="428" spans="1:9" ht="15">
      <c r="A428" s="467"/>
      <c r="B428" s="467"/>
      <c r="C428" s="467"/>
      <c r="D428" s="467"/>
      <c r="E428" s="467"/>
      <c r="F428" s="467"/>
      <c r="G428" s="467"/>
      <c r="H428" s="467"/>
      <c r="I428" s="467"/>
    </row>
    <row r="429" spans="1:9" ht="15">
      <c r="A429" s="467"/>
      <c r="B429" s="467"/>
      <c r="C429" s="467"/>
      <c r="D429" s="467"/>
      <c r="E429" s="467"/>
      <c r="F429" s="467"/>
      <c r="G429" s="467"/>
      <c r="H429" s="467"/>
      <c r="I429" s="467"/>
    </row>
    <row r="430" spans="1:9" ht="15">
      <c r="A430" s="467"/>
      <c r="B430" s="467"/>
      <c r="C430" s="467"/>
      <c r="D430" s="467"/>
      <c r="E430" s="467"/>
      <c r="F430" s="467"/>
      <c r="G430" s="467"/>
      <c r="H430" s="467"/>
      <c r="I430" s="467"/>
    </row>
    <row r="431" spans="1:9" ht="15">
      <c r="A431" s="467"/>
      <c r="B431" s="467"/>
      <c r="C431" s="467"/>
      <c r="D431" s="467"/>
      <c r="E431" s="467"/>
      <c r="F431" s="467"/>
      <c r="G431" s="467"/>
      <c r="H431" s="467"/>
      <c r="I431" s="467"/>
    </row>
    <row r="432" spans="1:9" ht="15">
      <c r="A432" s="467"/>
      <c r="B432" s="467"/>
      <c r="C432" s="467"/>
      <c r="D432" s="467"/>
      <c r="E432" s="467"/>
      <c r="F432" s="467"/>
      <c r="G432" s="467"/>
      <c r="H432" s="467"/>
      <c r="I432" s="467"/>
    </row>
    <row r="433" spans="1:9" ht="15">
      <c r="A433" s="467"/>
      <c r="B433" s="467"/>
      <c r="C433" s="467"/>
      <c r="D433" s="467"/>
      <c r="E433" s="467"/>
      <c r="F433" s="467"/>
      <c r="G433" s="467"/>
      <c r="H433" s="467"/>
      <c r="I433" s="467"/>
    </row>
    <row r="434" spans="1:9" ht="15">
      <c r="A434" s="467"/>
      <c r="B434" s="467"/>
      <c r="C434" s="467"/>
      <c r="D434" s="467"/>
      <c r="E434" s="467"/>
      <c r="F434" s="467"/>
      <c r="G434" s="467"/>
      <c r="H434" s="467"/>
      <c r="I434" s="467"/>
    </row>
    <row r="435" spans="1:9" ht="15">
      <c r="A435" s="467"/>
      <c r="B435" s="467"/>
      <c r="C435" s="467"/>
      <c r="D435" s="467"/>
      <c r="E435" s="467"/>
      <c r="F435" s="467"/>
      <c r="G435" s="467"/>
      <c r="H435" s="467"/>
      <c r="I435" s="467"/>
    </row>
    <row r="436" spans="1:9" ht="15">
      <c r="A436" s="467"/>
      <c r="B436" s="467"/>
      <c r="C436" s="467"/>
      <c r="D436" s="467"/>
      <c r="E436" s="467"/>
      <c r="F436" s="467"/>
      <c r="G436" s="467"/>
      <c r="H436" s="467"/>
      <c r="I436" s="467"/>
    </row>
    <row r="437" spans="1:9" ht="15">
      <c r="A437" s="467"/>
      <c r="B437" s="467"/>
      <c r="C437" s="467"/>
      <c r="D437" s="467"/>
      <c r="E437" s="467"/>
      <c r="F437" s="467"/>
      <c r="G437" s="467"/>
      <c r="H437" s="467"/>
      <c r="I437" s="467"/>
    </row>
    <row r="438" spans="1:9" ht="15">
      <c r="A438" s="467"/>
      <c r="B438" s="467"/>
      <c r="C438" s="467"/>
      <c r="D438" s="467"/>
      <c r="E438" s="467"/>
      <c r="F438" s="467"/>
      <c r="G438" s="467"/>
      <c r="H438" s="467"/>
      <c r="I438" s="467"/>
    </row>
    <row r="439" spans="1:9" ht="15">
      <c r="A439" s="467"/>
      <c r="B439" s="467"/>
      <c r="C439" s="467"/>
      <c r="D439" s="467"/>
      <c r="E439" s="467"/>
      <c r="F439" s="467"/>
      <c r="G439" s="467"/>
      <c r="H439" s="467"/>
      <c r="I439" s="467"/>
    </row>
    <row r="440" spans="1:9" ht="15">
      <c r="A440" s="467"/>
      <c r="B440" s="467"/>
      <c r="C440" s="467"/>
      <c r="D440" s="467"/>
      <c r="E440" s="467"/>
      <c r="F440" s="467"/>
      <c r="G440" s="467"/>
      <c r="H440" s="467"/>
      <c r="I440" s="467"/>
    </row>
    <row r="441" spans="1:9" ht="15">
      <c r="A441" s="467"/>
      <c r="B441" s="467"/>
      <c r="C441" s="467"/>
      <c r="D441" s="467"/>
      <c r="E441" s="467"/>
      <c r="F441" s="467"/>
      <c r="G441" s="467"/>
      <c r="H441" s="467"/>
      <c r="I441" s="467"/>
    </row>
    <row r="442" spans="1:9" ht="15">
      <c r="A442" s="467"/>
      <c r="B442" s="467"/>
      <c r="C442" s="467"/>
      <c r="D442" s="467"/>
      <c r="E442" s="467"/>
      <c r="F442" s="467"/>
      <c r="G442" s="467"/>
      <c r="H442" s="467"/>
      <c r="I442" s="467"/>
    </row>
    <row r="443" spans="1:9" ht="15">
      <c r="A443" s="467"/>
      <c r="B443" s="467"/>
      <c r="C443" s="467"/>
      <c r="D443" s="467"/>
      <c r="E443" s="467"/>
      <c r="F443" s="467"/>
      <c r="G443" s="467"/>
      <c r="H443" s="467"/>
      <c r="I443" s="467"/>
    </row>
    <row r="444" spans="1:9" ht="15">
      <c r="A444" s="467"/>
      <c r="B444" s="467"/>
      <c r="C444" s="467"/>
      <c r="D444" s="467"/>
      <c r="E444" s="467"/>
      <c r="F444" s="467"/>
      <c r="G444" s="467"/>
      <c r="H444" s="467"/>
      <c r="I444" s="467"/>
    </row>
    <row r="445" spans="1:9" ht="15">
      <c r="A445" s="467"/>
      <c r="B445" s="467"/>
      <c r="C445" s="467"/>
      <c r="D445" s="467"/>
      <c r="E445" s="467"/>
      <c r="F445" s="467"/>
      <c r="G445" s="467"/>
      <c r="H445" s="467"/>
      <c r="I445" s="467"/>
    </row>
    <row r="446" spans="1:9" ht="15">
      <c r="A446" s="467"/>
      <c r="B446" s="467"/>
      <c r="C446" s="467"/>
      <c r="D446" s="467"/>
      <c r="E446" s="467"/>
      <c r="F446" s="467"/>
      <c r="G446" s="467"/>
      <c r="H446" s="467"/>
      <c r="I446" s="467"/>
    </row>
    <row r="447" spans="1:9" ht="15">
      <c r="A447" s="467"/>
      <c r="B447" s="467"/>
      <c r="C447" s="467"/>
      <c r="D447" s="467"/>
      <c r="E447" s="467"/>
      <c r="F447" s="467"/>
      <c r="G447" s="467"/>
      <c r="H447" s="467"/>
      <c r="I447" s="467"/>
    </row>
    <row r="448" spans="1:9" ht="15">
      <c r="A448" s="467"/>
      <c r="B448" s="467"/>
      <c r="C448" s="467"/>
      <c r="D448" s="467"/>
      <c r="E448" s="467"/>
      <c r="F448" s="467"/>
      <c r="G448" s="467"/>
      <c r="H448" s="467"/>
      <c r="I448" s="467"/>
    </row>
    <row r="449" spans="1:9" ht="15">
      <c r="A449" s="467"/>
      <c r="B449" s="467"/>
      <c r="C449" s="467"/>
      <c r="D449" s="467"/>
      <c r="E449" s="467"/>
      <c r="F449" s="467"/>
      <c r="G449" s="467"/>
      <c r="H449" s="467"/>
      <c r="I449" s="467"/>
    </row>
    <row r="450" spans="1:9" ht="15">
      <c r="A450" s="467"/>
      <c r="B450" s="467"/>
      <c r="C450" s="467"/>
      <c r="D450" s="467"/>
      <c r="E450" s="467"/>
      <c r="F450" s="467"/>
      <c r="G450" s="467"/>
      <c r="H450" s="467"/>
      <c r="I450" s="467"/>
    </row>
    <row r="451" spans="1:9" ht="15">
      <c r="A451" s="467"/>
      <c r="B451" s="467"/>
      <c r="C451" s="467"/>
      <c r="D451" s="467"/>
      <c r="E451" s="467"/>
      <c r="F451" s="467"/>
      <c r="G451" s="467"/>
      <c r="H451" s="467"/>
      <c r="I451" s="467"/>
    </row>
    <row r="452" spans="1:9" ht="15">
      <c r="A452" s="467"/>
      <c r="B452" s="467"/>
      <c r="C452" s="467"/>
      <c r="D452" s="467"/>
      <c r="E452" s="467"/>
      <c r="F452" s="467"/>
      <c r="G452" s="467"/>
      <c r="H452" s="467"/>
      <c r="I452" s="467"/>
    </row>
    <row r="453" spans="1:9" ht="15">
      <c r="A453" s="467"/>
      <c r="B453" s="467"/>
      <c r="C453" s="467"/>
      <c r="D453" s="467"/>
      <c r="E453" s="467"/>
      <c r="F453" s="467"/>
      <c r="G453" s="467"/>
      <c r="H453" s="467"/>
      <c r="I453" s="467"/>
    </row>
    <row r="454" spans="1:9" ht="15">
      <c r="A454" s="467"/>
      <c r="B454" s="467"/>
      <c r="C454" s="467"/>
      <c r="D454" s="467"/>
      <c r="E454" s="467"/>
      <c r="F454" s="467"/>
      <c r="G454" s="467"/>
      <c r="H454" s="467"/>
      <c r="I454" s="467"/>
    </row>
    <row r="455" spans="1:9" ht="15">
      <c r="A455" s="467"/>
      <c r="B455" s="467"/>
      <c r="C455" s="467"/>
      <c r="D455" s="467"/>
      <c r="E455" s="467"/>
      <c r="F455" s="467"/>
      <c r="G455" s="467"/>
      <c r="H455" s="467"/>
      <c r="I455" s="467"/>
    </row>
    <row r="456" spans="1:9" ht="15">
      <c r="A456" s="467"/>
      <c r="B456" s="467"/>
      <c r="C456" s="467"/>
      <c r="D456" s="467"/>
      <c r="E456" s="467"/>
      <c r="F456" s="467"/>
      <c r="G456" s="467"/>
      <c r="H456" s="467"/>
      <c r="I456" s="467"/>
    </row>
    <row r="457" spans="1:9" ht="15">
      <c r="A457" s="467"/>
      <c r="B457" s="467"/>
      <c r="C457" s="467"/>
      <c r="D457" s="467"/>
      <c r="E457" s="467"/>
      <c r="F457" s="467"/>
      <c r="G457" s="467"/>
      <c r="H457" s="467"/>
      <c r="I457" s="467"/>
    </row>
    <row r="458" spans="1:9" ht="15">
      <c r="A458" s="467"/>
      <c r="B458" s="467"/>
      <c r="C458" s="467"/>
      <c r="D458" s="467"/>
      <c r="E458" s="467"/>
      <c r="F458" s="467"/>
      <c r="G458" s="467"/>
      <c r="H458" s="467"/>
      <c r="I458" s="467"/>
    </row>
    <row r="459" spans="1:9" ht="15">
      <c r="A459" s="467"/>
      <c r="B459" s="467"/>
      <c r="C459" s="467"/>
      <c r="D459" s="467"/>
      <c r="E459" s="467"/>
      <c r="F459" s="467"/>
      <c r="G459" s="467"/>
      <c r="H459" s="467"/>
      <c r="I459" s="467"/>
    </row>
    <row r="460" spans="1:9" ht="15">
      <c r="A460" s="467"/>
      <c r="B460" s="467"/>
      <c r="C460" s="467"/>
      <c r="D460" s="467"/>
      <c r="E460" s="467"/>
      <c r="F460" s="467"/>
      <c r="G460" s="467"/>
      <c r="H460" s="467"/>
      <c r="I460" s="467"/>
    </row>
    <row r="461" spans="1:9" ht="15">
      <c r="A461" s="467"/>
      <c r="B461" s="467"/>
      <c r="C461" s="467"/>
      <c r="D461" s="467"/>
      <c r="E461" s="467"/>
      <c r="F461" s="467"/>
      <c r="G461" s="467"/>
      <c r="H461" s="467"/>
      <c r="I461" s="467"/>
    </row>
    <row r="462" spans="1:9" ht="15">
      <c r="A462" s="467"/>
      <c r="B462" s="467"/>
      <c r="C462" s="467"/>
      <c r="D462" s="467"/>
      <c r="E462" s="467"/>
      <c r="F462" s="467"/>
      <c r="G462" s="467"/>
      <c r="H462" s="467"/>
      <c r="I462" s="467"/>
    </row>
    <row r="463" spans="1:9" ht="15">
      <c r="A463" s="467"/>
      <c r="B463" s="467"/>
      <c r="C463" s="467"/>
      <c r="D463" s="467"/>
      <c r="E463" s="467"/>
      <c r="F463" s="467"/>
      <c r="G463" s="467"/>
      <c r="H463" s="467"/>
      <c r="I463" s="467"/>
    </row>
    <row r="464" spans="1:9" ht="15">
      <c r="A464" s="467"/>
      <c r="B464" s="467"/>
      <c r="C464" s="467"/>
      <c r="D464" s="467"/>
      <c r="E464" s="467"/>
      <c r="F464" s="467"/>
      <c r="G464" s="467"/>
      <c r="H464" s="467"/>
      <c r="I464" s="467"/>
    </row>
    <row r="465" spans="1:9" ht="15">
      <c r="A465" s="467"/>
      <c r="B465" s="467"/>
      <c r="C465" s="467"/>
      <c r="D465" s="467"/>
      <c r="E465" s="467"/>
      <c r="F465" s="467"/>
      <c r="G465" s="467"/>
      <c r="H465" s="467"/>
      <c r="I465" s="467"/>
    </row>
    <row r="466" spans="1:9" ht="15">
      <c r="A466" s="467"/>
      <c r="B466" s="467"/>
      <c r="C466" s="467"/>
      <c r="D466" s="467"/>
      <c r="E466" s="467"/>
      <c r="F466" s="467"/>
      <c r="G466" s="467"/>
      <c r="H466" s="467"/>
      <c r="I466" s="467"/>
    </row>
    <row r="467" spans="1:9" ht="15">
      <c r="A467" s="467"/>
      <c r="B467" s="467"/>
      <c r="C467" s="467"/>
      <c r="D467" s="467"/>
      <c r="E467" s="467"/>
      <c r="F467" s="467"/>
      <c r="G467" s="467"/>
      <c r="H467" s="467"/>
      <c r="I467" s="467"/>
    </row>
    <row r="468" spans="1:9" ht="15">
      <c r="A468" s="467"/>
      <c r="B468" s="467"/>
      <c r="C468" s="467"/>
      <c r="D468" s="467"/>
      <c r="E468" s="467"/>
      <c r="F468" s="467"/>
      <c r="G468" s="467"/>
      <c r="H468" s="467"/>
      <c r="I468" s="467"/>
    </row>
    <row r="469" spans="1:9" ht="15">
      <c r="A469" s="467"/>
      <c r="B469" s="467"/>
      <c r="C469" s="467"/>
      <c r="D469" s="467"/>
      <c r="E469" s="467"/>
      <c r="F469" s="467"/>
      <c r="G469" s="467"/>
      <c r="H469" s="467"/>
      <c r="I469" s="467"/>
    </row>
    <row r="470" spans="1:9" ht="15">
      <c r="A470" s="467"/>
      <c r="B470" s="467"/>
      <c r="C470" s="467"/>
      <c r="D470" s="467"/>
      <c r="E470" s="467"/>
      <c r="F470" s="467"/>
      <c r="G470" s="467"/>
      <c r="H470" s="467"/>
      <c r="I470" s="467"/>
    </row>
    <row r="471" spans="1:9" ht="15">
      <c r="A471" s="467"/>
      <c r="B471" s="467"/>
      <c r="C471" s="467"/>
      <c r="D471" s="467"/>
      <c r="E471" s="467"/>
      <c r="F471" s="467"/>
      <c r="G471" s="467"/>
      <c r="H471" s="467"/>
      <c r="I471" s="467"/>
    </row>
    <row r="472" spans="1:9" ht="15">
      <c r="A472" s="467"/>
      <c r="B472" s="467"/>
      <c r="C472" s="467"/>
      <c r="D472" s="467"/>
      <c r="E472" s="467"/>
      <c r="F472" s="467"/>
      <c r="G472" s="467"/>
      <c r="H472" s="467"/>
      <c r="I472" s="467"/>
    </row>
    <row r="473" spans="1:9" ht="15">
      <c r="A473" s="467"/>
      <c r="B473" s="467"/>
      <c r="C473" s="467"/>
      <c r="D473" s="467"/>
      <c r="E473" s="467"/>
      <c r="F473" s="467"/>
      <c r="G473" s="467"/>
      <c r="H473" s="467"/>
      <c r="I473" s="467"/>
    </row>
    <row r="474" spans="1:9" ht="15">
      <c r="A474" s="467"/>
      <c r="B474" s="467"/>
      <c r="C474" s="467"/>
      <c r="D474" s="467"/>
      <c r="E474" s="467"/>
      <c r="F474" s="467"/>
      <c r="G474" s="467"/>
      <c r="H474" s="467"/>
      <c r="I474" s="467"/>
    </row>
    <row r="475" spans="1:9" ht="15">
      <c r="A475" s="467"/>
      <c r="B475" s="467"/>
      <c r="C475" s="467"/>
      <c r="D475" s="467"/>
      <c r="E475" s="467"/>
      <c r="F475" s="467"/>
      <c r="G475" s="467"/>
      <c r="H475" s="467"/>
      <c r="I475" s="467"/>
    </row>
    <row r="476" spans="1:9" ht="15">
      <c r="A476" s="467"/>
      <c r="B476" s="467"/>
      <c r="C476" s="467"/>
      <c r="D476" s="467"/>
      <c r="E476" s="467"/>
      <c r="F476" s="467"/>
      <c r="G476" s="467"/>
      <c r="H476" s="467"/>
      <c r="I476" s="467"/>
    </row>
    <row r="477" spans="1:9" ht="15">
      <c r="A477" s="467"/>
      <c r="B477" s="467"/>
      <c r="C477" s="467"/>
      <c r="D477" s="467"/>
      <c r="E477" s="467"/>
      <c r="F477" s="467"/>
      <c r="G477" s="467"/>
      <c r="H477" s="467"/>
      <c r="I477" s="467"/>
    </row>
    <row r="478" spans="1:9" ht="15">
      <c r="A478" s="467"/>
      <c r="B478" s="467"/>
      <c r="C478" s="467"/>
      <c r="D478" s="467"/>
      <c r="E478" s="467"/>
      <c r="F478" s="467"/>
      <c r="G478" s="467"/>
      <c r="H478" s="467"/>
      <c r="I478" s="467"/>
    </row>
    <row r="479" spans="1:9" ht="15">
      <c r="A479" s="467"/>
      <c r="B479" s="467"/>
      <c r="C479" s="467"/>
      <c r="D479" s="467"/>
      <c r="E479" s="467"/>
      <c r="F479" s="467"/>
      <c r="G479" s="467"/>
      <c r="H479" s="467"/>
      <c r="I479" s="467"/>
    </row>
    <row r="480" spans="1:9" ht="15">
      <c r="A480" s="467"/>
      <c r="B480" s="467"/>
      <c r="C480" s="467"/>
      <c r="D480" s="467"/>
      <c r="E480" s="467"/>
      <c r="F480" s="467"/>
      <c r="G480" s="467"/>
      <c r="H480" s="467"/>
      <c r="I480" s="467"/>
    </row>
    <row r="481" spans="1:9" ht="15">
      <c r="A481" s="467"/>
      <c r="B481" s="467"/>
      <c r="C481" s="467"/>
      <c r="D481" s="467"/>
      <c r="E481" s="467"/>
      <c r="F481" s="467"/>
      <c r="G481" s="467"/>
      <c r="H481" s="467"/>
      <c r="I481" s="467"/>
    </row>
    <row r="482" spans="1:9" ht="15">
      <c r="A482" s="467"/>
      <c r="B482" s="467"/>
      <c r="C482" s="467"/>
      <c r="D482" s="467"/>
      <c r="E482" s="467"/>
      <c r="F482" s="467"/>
      <c r="G482" s="467"/>
      <c r="H482" s="467"/>
      <c r="I482" s="467"/>
    </row>
    <row r="483" spans="1:9" ht="15">
      <c r="A483" s="467"/>
      <c r="B483" s="467"/>
      <c r="C483" s="467"/>
      <c r="D483" s="467"/>
      <c r="E483" s="467"/>
      <c r="F483" s="467"/>
      <c r="G483" s="467"/>
      <c r="H483" s="467"/>
      <c r="I483" s="467"/>
    </row>
    <row r="484" spans="1:9" ht="15">
      <c r="A484" s="467"/>
      <c r="B484" s="467"/>
      <c r="C484" s="467"/>
      <c r="D484" s="467"/>
      <c r="E484" s="467"/>
      <c r="F484" s="467"/>
      <c r="G484" s="467"/>
      <c r="H484" s="467"/>
      <c r="I484" s="467"/>
    </row>
    <row r="485" spans="1:9" ht="15">
      <c r="A485" s="467"/>
      <c r="B485" s="467"/>
      <c r="C485" s="467"/>
      <c r="D485" s="467"/>
      <c r="E485" s="467"/>
      <c r="F485" s="467"/>
      <c r="G485" s="467"/>
      <c r="H485" s="467"/>
      <c r="I485" s="467"/>
    </row>
    <row r="486" spans="1:9" ht="15">
      <c r="A486" s="467"/>
      <c r="B486" s="467"/>
      <c r="C486" s="467"/>
      <c r="D486" s="467"/>
      <c r="E486" s="467"/>
      <c r="F486" s="467"/>
      <c r="G486" s="467"/>
      <c r="H486" s="467"/>
      <c r="I486" s="467"/>
    </row>
    <row r="487" spans="1:9" ht="15">
      <c r="A487" s="467"/>
      <c r="B487" s="467"/>
      <c r="C487" s="467"/>
      <c r="D487" s="467"/>
      <c r="E487" s="467"/>
      <c r="F487" s="467"/>
      <c r="G487" s="467"/>
      <c r="H487" s="467"/>
      <c r="I487" s="467"/>
    </row>
    <row r="488" spans="1:9" ht="15">
      <c r="A488" s="467"/>
      <c r="B488" s="467"/>
      <c r="C488" s="467"/>
      <c r="D488" s="467"/>
      <c r="E488" s="467"/>
      <c r="F488" s="467"/>
      <c r="G488" s="467"/>
      <c r="H488" s="467"/>
      <c r="I488" s="467"/>
    </row>
    <row r="489" spans="1:9" ht="15">
      <c r="A489" s="467"/>
      <c r="B489" s="467"/>
      <c r="C489" s="467"/>
      <c r="D489" s="467"/>
      <c r="E489" s="467"/>
      <c r="F489" s="467"/>
      <c r="G489" s="467"/>
      <c r="H489" s="467"/>
      <c r="I489" s="467"/>
    </row>
    <row r="490" spans="1:9" ht="15">
      <c r="A490" s="467"/>
      <c r="B490" s="467"/>
      <c r="C490" s="467"/>
      <c r="D490" s="467"/>
      <c r="E490" s="467"/>
      <c r="F490" s="467"/>
      <c r="G490" s="467"/>
      <c r="H490" s="467"/>
      <c r="I490" s="467"/>
    </row>
    <row r="491" spans="1:9" ht="15">
      <c r="A491" s="467"/>
      <c r="B491" s="467"/>
      <c r="C491" s="467"/>
      <c r="D491" s="467"/>
      <c r="E491" s="467"/>
      <c r="F491" s="467"/>
      <c r="G491" s="467"/>
      <c r="H491" s="467"/>
      <c r="I491" s="467"/>
    </row>
    <row r="492" spans="1:9" ht="15">
      <c r="A492" s="467"/>
      <c r="B492" s="467"/>
      <c r="C492" s="467"/>
      <c r="D492" s="467"/>
      <c r="E492" s="467"/>
      <c r="F492" s="467"/>
      <c r="G492" s="467"/>
      <c r="H492" s="467"/>
      <c r="I492" s="467"/>
    </row>
    <row r="493" spans="1:9" ht="15">
      <c r="A493" s="467"/>
      <c r="B493" s="467"/>
      <c r="C493" s="467"/>
      <c r="D493" s="467"/>
      <c r="E493" s="467"/>
      <c r="F493" s="467"/>
      <c r="G493" s="467"/>
      <c r="H493" s="467"/>
      <c r="I493" s="467"/>
    </row>
    <row r="494" spans="1:9" ht="15">
      <c r="A494" s="467"/>
      <c r="B494" s="467"/>
      <c r="C494" s="467"/>
      <c r="D494" s="467"/>
      <c r="E494" s="467"/>
      <c r="F494" s="467"/>
      <c r="G494" s="467"/>
      <c r="H494" s="467"/>
      <c r="I494" s="467"/>
    </row>
    <row r="495" spans="1:9" ht="15">
      <c r="A495" s="467"/>
      <c r="B495" s="467"/>
      <c r="C495" s="467"/>
      <c r="D495" s="467"/>
      <c r="E495" s="467"/>
      <c r="F495" s="467"/>
      <c r="G495" s="467"/>
      <c r="H495" s="467"/>
      <c r="I495" s="467"/>
    </row>
    <row r="496" spans="1:9" ht="15">
      <c r="A496" s="467"/>
      <c r="B496" s="467"/>
      <c r="C496" s="467"/>
      <c r="D496" s="467"/>
      <c r="E496" s="467"/>
      <c r="F496" s="467"/>
      <c r="G496" s="467"/>
      <c r="H496" s="467"/>
      <c r="I496" s="467"/>
    </row>
    <row r="497" spans="1:9" ht="15">
      <c r="A497" s="467"/>
      <c r="B497" s="467"/>
      <c r="C497" s="467"/>
      <c r="D497" s="467"/>
      <c r="E497" s="467"/>
      <c r="F497" s="467"/>
      <c r="G497" s="467"/>
      <c r="H497" s="467"/>
      <c r="I497" s="467"/>
    </row>
    <row r="498" spans="1:9" ht="15">
      <c r="A498" s="467"/>
      <c r="B498" s="467"/>
      <c r="C498" s="467"/>
      <c r="D498" s="467"/>
      <c r="E498" s="467"/>
      <c r="F498" s="467"/>
      <c r="G498" s="467"/>
      <c r="H498" s="467"/>
      <c r="I498" s="467"/>
    </row>
    <row r="499" spans="1:9" ht="15">
      <c r="A499" s="467"/>
      <c r="B499" s="467"/>
      <c r="C499" s="467"/>
      <c r="D499" s="467"/>
      <c r="E499" s="467"/>
      <c r="F499" s="467"/>
      <c r="G499" s="467"/>
      <c r="H499" s="467"/>
      <c r="I499" s="467"/>
    </row>
    <row r="500" spans="1:9" ht="15">
      <c r="A500" s="467"/>
      <c r="B500" s="467"/>
      <c r="C500" s="467"/>
      <c r="D500" s="467"/>
      <c r="E500" s="467"/>
      <c r="F500" s="467"/>
      <c r="G500" s="467"/>
      <c r="H500" s="467"/>
      <c r="I500" s="467"/>
    </row>
    <row r="501" spans="1:9" ht="15">
      <c r="A501" s="467"/>
      <c r="B501" s="467"/>
      <c r="C501" s="467"/>
      <c r="D501" s="467"/>
      <c r="E501" s="467"/>
      <c r="F501" s="467"/>
      <c r="G501" s="467"/>
      <c r="H501" s="467"/>
      <c r="I501" s="467"/>
    </row>
    <row r="502" spans="1:9" ht="15">
      <c r="A502" s="467"/>
      <c r="B502" s="467"/>
      <c r="C502" s="467"/>
      <c r="D502" s="467"/>
      <c r="E502" s="467"/>
      <c r="F502" s="467"/>
      <c r="G502" s="467"/>
      <c r="H502" s="467"/>
      <c r="I502" s="467"/>
    </row>
    <row r="503" spans="1:9" ht="15">
      <c r="A503" s="467"/>
      <c r="B503" s="467"/>
      <c r="C503" s="467"/>
      <c r="D503" s="467"/>
      <c r="E503" s="467"/>
      <c r="F503" s="467"/>
      <c r="G503" s="467"/>
      <c r="H503" s="467"/>
      <c r="I503" s="467"/>
    </row>
    <row r="504" spans="1:9" ht="15">
      <c r="A504" s="467"/>
      <c r="B504" s="467"/>
      <c r="C504" s="467"/>
      <c r="D504" s="467"/>
      <c r="E504" s="467"/>
      <c r="F504" s="467"/>
      <c r="G504" s="467"/>
      <c r="H504" s="467"/>
      <c r="I504" s="467"/>
    </row>
    <row r="505" spans="1:9" ht="15">
      <c r="A505" s="467"/>
      <c r="B505" s="467"/>
      <c r="C505" s="467"/>
      <c r="D505" s="467"/>
      <c r="E505" s="467"/>
      <c r="F505" s="467"/>
      <c r="G505" s="467"/>
      <c r="H505" s="467"/>
      <c r="I505" s="467"/>
    </row>
    <row r="506" spans="1:9" ht="15">
      <c r="A506" s="467"/>
      <c r="B506" s="467"/>
      <c r="C506" s="467"/>
      <c r="D506" s="467"/>
      <c r="E506" s="467"/>
      <c r="F506" s="467"/>
      <c r="G506" s="467"/>
      <c r="H506" s="467"/>
      <c r="I506" s="467"/>
    </row>
    <row r="507" spans="1:9" ht="15">
      <c r="A507" s="467"/>
      <c r="B507" s="467"/>
      <c r="C507" s="467"/>
      <c r="D507" s="467"/>
      <c r="E507" s="467"/>
      <c r="F507" s="467"/>
      <c r="G507" s="467"/>
      <c r="H507" s="467"/>
      <c r="I507" s="467"/>
    </row>
    <row r="508" spans="1:9" ht="15">
      <c r="A508" s="467"/>
      <c r="B508" s="467"/>
      <c r="C508" s="467"/>
      <c r="D508" s="467"/>
      <c r="E508" s="467"/>
      <c r="F508" s="467"/>
      <c r="G508" s="467"/>
      <c r="H508" s="467"/>
      <c r="I508" s="467"/>
    </row>
    <row r="509" spans="1:9" ht="15">
      <c r="A509" s="467"/>
      <c r="B509" s="467"/>
      <c r="C509" s="467"/>
      <c r="D509" s="467"/>
      <c r="E509" s="467"/>
      <c r="F509" s="467"/>
      <c r="G509" s="467"/>
      <c r="H509" s="467"/>
      <c r="I509" s="467"/>
    </row>
    <row r="510" spans="1:9" ht="15">
      <c r="A510" s="467"/>
      <c r="B510" s="467"/>
      <c r="C510" s="467"/>
      <c r="D510" s="467"/>
      <c r="E510" s="467"/>
      <c r="F510" s="467"/>
      <c r="G510" s="467"/>
      <c r="H510" s="467"/>
      <c r="I510" s="467"/>
    </row>
    <row r="511" spans="1:9" ht="15">
      <c r="A511" s="467"/>
      <c r="B511" s="467"/>
      <c r="C511" s="467"/>
      <c r="D511" s="467"/>
      <c r="E511" s="467"/>
      <c r="F511" s="467"/>
      <c r="G511" s="467"/>
      <c r="H511" s="467"/>
      <c r="I511" s="467"/>
    </row>
    <row r="512" spans="1:9" ht="15">
      <c r="A512" s="467"/>
      <c r="B512" s="467"/>
      <c r="C512" s="467"/>
      <c r="D512" s="467"/>
      <c r="E512" s="467"/>
      <c r="F512" s="467"/>
      <c r="G512" s="467"/>
      <c r="H512" s="467"/>
      <c r="I512" s="467"/>
    </row>
    <row r="513" spans="1:9" ht="15">
      <c r="A513" s="467"/>
      <c r="B513" s="467"/>
      <c r="C513" s="467"/>
      <c r="D513" s="467"/>
      <c r="E513" s="467"/>
      <c r="F513" s="467"/>
      <c r="G513" s="467"/>
      <c r="H513" s="467"/>
      <c r="I513" s="467"/>
    </row>
    <row r="514" spans="1:9" ht="15">
      <c r="A514" s="467"/>
      <c r="B514" s="467"/>
      <c r="C514" s="467"/>
      <c r="D514" s="467"/>
      <c r="E514" s="467"/>
      <c r="F514" s="467"/>
      <c r="G514" s="467"/>
      <c r="H514" s="467"/>
      <c r="I514" s="467"/>
    </row>
    <row r="515" spans="1:9" ht="15">
      <c r="A515" s="467"/>
      <c r="B515" s="467"/>
      <c r="C515" s="467"/>
      <c r="D515" s="467"/>
      <c r="E515" s="467"/>
      <c r="F515" s="467"/>
      <c r="G515" s="467"/>
      <c r="H515" s="467"/>
      <c r="I515" s="467"/>
    </row>
    <row r="516" spans="1:9" ht="15">
      <c r="A516" s="467"/>
      <c r="B516" s="467"/>
      <c r="C516" s="467"/>
      <c r="D516" s="467"/>
      <c r="E516" s="467"/>
      <c r="F516" s="467"/>
      <c r="G516" s="467"/>
      <c r="H516" s="467"/>
      <c r="I516" s="467"/>
    </row>
    <row r="517" spans="1:9" ht="15">
      <c r="A517" s="467"/>
      <c r="B517" s="467"/>
      <c r="C517" s="467"/>
      <c r="D517" s="467"/>
      <c r="E517" s="467"/>
      <c r="F517" s="467"/>
      <c r="G517" s="467"/>
      <c r="H517" s="467"/>
      <c r="I517" s="467"/>
    </row>
    <row r="518" spans="1:9" ht="15">
      <c r="A518" s="467"/>
      <c r="B518" s="467"/>
      <c r="C518" s="467"/>
      <c r="D518" s="467"/>
      <c r="E518" s="467"/>
      <c r="F518" s="467"/>
      <c r="G518" s="467"/>
      <c r="H518" s="467"/>
      <c r="I518" s="467"/>
    </row>
    <row r="519" spans="1:9" ht="15">
      <c r="A519" s="467"/>
      <c r="B519" s="467"/>
      <c r="C519" s="467"/>
      <c r="D519" s="467"/>
      <c r="E519" s="467"/>
      <c r="F519" s="467"/>
      <c r="G519" s="467"/>
      <c r="H519" s="467"/>
      <c r="I519" s="467"/>
    </row>
    <row r="520" spans="1:9" ht="15">
      <c r="A520" s="467"/>
      <c r="B520" s="467"/>
      <c r="C520" s="467"/>
      <c r="D520" s="467"/>
      <c r="E520" s="467"/>
      <c r="F520" s="467"/>
      <c r="G520" s="467"/>
      <c r="H520" s="467"/>
      <c r="I520" s="467"/>
    </row>
    <row r="521" spans="1:9" ht="15">
      <c r="A521" s="467"/>
      <c r="B521" s="467"/>
      <c r="C521" s="467"/>
      <c r="D521" s="467"/>
      <c r="E521" s="467"/>
      <c r="F521" s="467"/>
      <c r="G521" s="467"/>
      <c r="H521" s="467"/>
      <c r="I521" s="467"/>
    </row>
    <row r="522" spans="1:9" ht="15">
      <c r="A522" s="467"/>
      <c r="B522" s="467"/>
      <c r="C522" s="467"/>
      <c r="D522" s="467"/>
      <c r="E522" s="467"/>
      <c r="F522" s="467"/>
      <c r="G522" s="467"/>
      <c r="H522" s="467"/>
      <c r="I522" s="467"/>
    </row>
    <row r="523" spans="1:9" ht="15">
      <c r="A523" s="467"/>
      <c r="B523" s="467"/>
      <c r="C523" s="467"/>
      <c r="D523" s="467"/>
      <c r="E523" s="467"/>
      <c r="F523" s="467"/>
      <c r="G523" s="467"/>
      <c r="H523" s="467"/>
      <c r="I523" s="467"/>
    </row>
    <row r="524" spans="1:9" ht="15">
      <c r="A524" s="467"/>
      <c r="B524" s="467"/>
      <c r="C524" s="467"/>
      <c r="D524" s="467"/>
      <c r="E524" s="467"/>
      <c r="F524" s="467"/>
      <c r="G524" s="467"/>
      <c r="H524" s="467"/>
      <c r="I524" s="467"/>
    </row>
    <row r="525" spans="1:9" ht="15">
      <c r="A525" s="467"/>
      <c r="B525" s="467"/>
      <c r="C525" s="467"/>
      <c r="D525" s="467"/>
      <c r="E525" s="467"/>
      <c r="F525" s="467"/>
      <c r="G525" s="467"/>
      <c r="H525" s="467"/>
      <c r="I525" s="467"/>
    </row>
    <row r="526" spans="1:9" ht="15">
      <c r="A526" s="467"/>
      <c r="B526" s="467"/>
      <c r="C526" s="467"/>
      <c r="D526" s="467"/>
      <c r="E526" s="467"/>
      <c r="F526" s="467"/>
      <c r="G526" s="467"/>
      <c r="H526" s="467"/>
      <c r="I526" s="467"/>
    </row>
    <row r="527" spans="1:9" ht="15">
      <c r="A527" s="467"/>
      <c r="B527" s="467"/>
      <c r="C527" s="467"/>
      <c r="D527" s="467"/>
      <c r="E527" s="467"/>
      <c r="F527" s="467"/>
      <c r="G527" s="467"/>
      <c r="H527" s="467"/>
      <c r="I527" s="467"/>
    </row>
    <row r="528" spans="1:9" ht="15">
      <c r="A528" s="467"/>
      <c r="B528" s="467"/>
      <c r="C528" s="467"/>
      <c r="D528" s="467"/>
      <c r="E528" s="467"/>
      <c r="F528" s="467"/>
      <c r="G528" s="467"/>
      <c r="H528" s="467"/>
      <c r="I528" s="467"/>
    </row>
    <row r="529" spans="1:9" ht="15">
      <c r="A529" s="467"/>
      <c r="B529" s="467"/>
      <c r="C529" s="467"/>
      <c r="D529" s="467"/>
      <c r="E529" s="467"/>
      <c r="F529" s="467"/>
      <c r="G529" s="467"/>
      <c r="H529" s="467"/>
      <c r="I529" s="467"/>
    </row>
    <row r="530" spans="1:9" ht="15">
      <c r="A530" s="467"/>
      <c r="B530" s="467"/>
      <c r="C530" s="467"/>
      <c r="D530" s="467"/>
      <c r="E530" s="467"/>
      <c r="F530" s="467"/>
      <c r="G530" s="467"/>
      <c r="H530" s="467"/>
      <c r="I530" s="467"/>
    </row>
    <row r="531" spans="1:9" ht="15">
      <c r="A531" s="467"/>
      <c r="B531" s="467"/>
      <c r="C531" s="467"/>
      <c r="D531" s="467"/>
      <c r="E531" s="467"/>
      <c r="F531" s="467"/>
      <c r="G531" s="467"/>
      <c r="H531" s="467"/>
      <c r="I531" s="467"/>
    </row>
    <row r="532" spans="1:9" ht="15">
      <c r="A532" s="467"/>
      <c r="B532" s="467"/>
      <c r="C532" s="467"/>
      <c r="D532" s="467"/>
      <c r="E532" s="467"/>
      <c r="F532" s="467"/>
      <c r="G532" s="467"/>
      <c r="H532" s="467"/>
      <c r="I532" s="467"/>
    </row>
    <row r="533" spans="1:9" ht="15">
      <c r="A533" s="467"/>
      <c r="B533" s="467"/>
      <c r="C533" s="467"/>
      <c r="D533" s="467"/>
      <c r="E533" s="467"/>
      <c r="F533" s="467"/>
      <c r="G533" s="467"/>
      <c r="H533" s="467"/>
      <c r="I533" s="467"/>
    </row>
    <row r="534" spans="1:9" ht="15">
      <c r="A534" s="467"/>
      <c r="B534" s="467"/>
      <c r="C534" s="467"/>
      <c r="D534" s="467"/>
      <c r="E534" s="467"/>
      <c r="F534" s="467"/>
      <c r="G534" s="467"/>
      <c r="H534" s="467"/>
      <c r="I534" s="467"/>
    </row>
    <row r="535" spans="1:9" ht="15">
      <c r="A535" s="467"/>
      <c r="B535" s="467"/>
      <c r="C535" s="467"/>
      <c r="D535" s="467"/>
      <c r="E535" s="467"/>
      <c r="F535" s="467"/>
      <c r="G535" s="467"/>
      <c r="H535" s="467"/>
      <c r="I535" s="467"/>
    </row>
    <row r="536" spans="1:9" ht="15">
      <c r="A536" s="467"/>
      <c r="B536" s="467"/>
      <c r="C536" s="467"/>
      <c r="D536" s="467"/>
      <c r="E536" s="467"/>
      <c r="F536" s="467"/>
      <c r="G536" s="467"/>
      <c r="H536" s="467"/>
      <c r="I536" s="467"/>
    </row>
    <row r="537" spans="1:9" ht="15">
      <c r="A537" s="467"/>
      <c r="B537" s="467"/>
      <c r="C537" s="467"/>
      <c r="D537" s="467"/>
      <c r="E537" s="467"/>
      <c r="F537" s="467"/>
      <c r="G537" s="467"/>
      <c r="H537" s="467"/>
      <c r="I537" s="467"/>
    </row>
    <row r="538" spans="1:9" ht="15">
      <c r="A538" s="467"/>
      <c r="B538" s="467"/>
      <c r="C538" s="467"/>
      <c r="D538" s="467"/>
      <c r="E538" s="467"/>
      <c r="F538" s="467"/>
      <c r="G538" s="467"/>
      <c r="H538" s="467"/>
      <c r="I538" s="467"/>
    </row>
    <row r="539" spans="1:9" ht="15">
      <c r="A539" s="467"/>
      <c r="B539" s="467"/>
      <c r="C539" s="467"/>
      <c r="D539" s="467"/>
      <c r="E539" s="467"/>
      <c r="F539" s="467"/>
      <c r="G539" s="467"/>
      <c r="H539" s="467"/>
      <c r="I539" s="467"/>
    </row>
    <row r="540" spans="1:9" ht="15">
      <c r="A540" s="467"/>
      <c r="B540" s="467"/>
      <c r="C540" s="467"/>
      <c r="D540" s="467"/>
      <c r="E540" s="467"/>
      <c r="F540" s="467"/>
      <c r="G540" s="467"/>
      <c r="H540" s="467"/>
      <c r="I540" s="467"/>
    </row>
    <row r="541" spans="1:9" ht="15">
      <c r="A541" s="467"/>
      <c r="B541" s="467"/>
      <c r="C541" s="467"/>
      <c r="D541" s="467"/>
      <c r="E541" s="467"/>
      <c r="F541" s="467"/>
      <c r="G541" s="467"/>
      <c r="H541" s="467"/>
      <c r="I541" s="467"/>
    </row>
    <row r="542" spans="1:9" ht="15">
      <c r="A542" s="467"/>
      <c r="B542" s="467"/>
      <c r="C542" s="467"/>
      <c r="D542" s="467"/>
      <c r="E542" s="467"/>
      <c r="F542" s="467"/>
      <c r="G542" s="467"/>
      <c r="H542" s="467"/>
      <c r="I542" s="467"/>
    </row>
    <row r="543" spans="1:9" ht="15">
      <c r="A543" s="467"/>
      <c r="B543" s="467"/>
      <c r="C543" s="467"/>
      <c r="D543" s="467"/>
      <c r="E543" s="467"/>
      <c r="F543" s="467"/>
      <c r="G543" s="467"/>
      <c r="H543" s="467"/>
      <c r="I543" s="467"/>
    </row>
    <row r="544" spans="1:9" ht="15">
      <c r="A544" s="467"/>
      <c r="B544" s="467"/>
      <c r="C544" s="467"/>
      <c r="D544" s="467"/>
      <c r="E544" s="467"/>
      <c r="F544" s="467"/>
      <c r="G544" s="467"/>
      <c r="H544" s="467"/>
      <c r="I544" s="467"/>
    </row>
    <row r="545" spans="1:9" ht="15">
      <c r="A545" s="467"/>
      <c r="B545" s="467"/>
      <c r="C545" s="467"/>
      <c r="D545" s="467"/>
      <c r="E545" s="467"/>
      <c r="F545" s="467"/>
      <c r="G545" s="467"/>
      <c r="H545" s="467"/>
      <c r="I545" s="467"/>
    </row>
    <row r="546" spans="1:9" ht="15">
      <c r="A546" s="467"/>
      <c r="B546" s="467"/>
      <c r="C546" s="467"/>
      <c r="D546" s="467"/>
      <c r="E546" s="467"/>
      <c r="F546" s="467"/>
      <c r="G546" s="467"/>
      <c r="H546" s="467"/>
      <c r="I546" s="467"/>
    </row>
    <row r="547" spans="1:9" ht="15">
      <c r="A547" s="467"/>
      <c r="B547" s="467"/>
      <c r="C547" s="467"/>
      <c r="D547" s="467"/>
      <c r="E547" s="467"/>
      <c r="F547" s="467"/>
      <c r="G547" s="467"/>
      <c r="H547" s="467"/>
      <c r="I547" s="467"/>
    </row>
    <row r="548" spans="1:9" ht="15">
      <c r="A548" s="467"/>
      <c r="B548" s="467"/>
      <c r="C548" s="467"/>
      <c r="D548" s="467"/>
      <c r="E548" s="467"/>
      <c r="F548" s="467"/>
      <c r="G548" s="467"/>
      <c r="H548" s="467"/>
      <c r="I548" s="467"/>
    </row>
    <row r="549" spans="1:9" ht="15">
      <c r="A549" s="467"/>
      <c r="B549" s="467"/>
      <c r="C549" s="467"/>
      <c r="D549" s="467"/>
      <c r="E549" s="467"/>
      <c r="F549" s="467"/>
      <c r="G549" s="467"/>
      <c r="H549" s="467"/>
      <c r="I549" s="467"/>
    </row>
    <row r="550" spans="1:9" ht="15">
      <c r="A550" s="467"/>
      <c r="B550" s="467"/>
      <c r="C550" s="467"/>
      <c r="D550" s="467"/>
      <c r="E550" s="467"/>
      <c r="F550" s="467"/>
      <c r="G550" s="467"/>
      <c r="H550" s="467"/>
      <c r="I550" s="467"/>
    </row>
    <row r="551" spans="1:9" ht="15">
      <c r="A551" s="467"/>
      <c r="B551" s="467"/>
      <c r="C551" s="467"/>
      <c r="D551" s="467"/>
      <c r="E551" s="467"/>
      <c r="F551" s="467"/>
      <c r="G551" s="467"/>
      <c r="H551" s="467"/>
      <c r="I551" s="467"/>
    </row>
    <row r="552" spans="1:9" ht="15">
      <c r="A552" s="467"/>
      <c r="B552" s="467"/>
      <c r="C552" s="467"/>
      <c r="D552" s="467"/>
      <c r="E552" s="467"/>
      <c r="F552" s="467"/>
      <c r="G552" s="467"/>
      <c r="H552" s="467"/>
      <c r="I552" s="467"/>
    </row>
    <row r="553" spans="1:9" ht="15">
      <c r="A553" s="467"/>
      <c r="B553" s="467"/>
      <c r="C553" s="467"/>
      <c r="D553" s="467"/>
      <c r="E553" s="467"/>
      <c r="F553" s="467"/>
      <c r="G553" s="467"/>
      <c r="H553" s="467"/>
      <c r="I553" s="467"/>
    </row>
    <row r="554" spans="1:9" ht="15">
      <c r="A554" s="467"/>
      <c r="B554" s="467"/>
      <c r="C554" s="467"/>
      <c r="D554" s="467"/>
      <c r="E554" s="467"/>
      <c r="F554" s="467"/>
      <c r="G554" s="467"/>
      <c r="H554" s="467"/>
      <c r="I554" s="467"/>
    </row>
    <row r="555" spans="1:9" ht="15">
      <c r="A555" s="467"/>
      <c r="B555" s="467"/>
      <c r="C555" s="467"/>
      <c r="D555" s="467"/>
      <c r="E555" s="467"/>
      <c r="F555" s="467"/>
      <c r="G555" s="467"/>
      <c r="H555" s="467"/>
      <c r="I555" s="467"/>
    </row>
    <row r="556" spans="1:9" ht="15">
      <c r="A556" s="467"/>
      <c r="B556" s="467"/>
      <c r="C556" s="467"/>
      <c r="D556" s="467"/>
      <c r="E556" s="467"/>
      <c r="F556" s="467"/>
      <c r="G556" s="467"/>
      <c r="H556" s="467"/>
      <c r="I556" s="467"/>
    </row>
    <row r="557" spans="1:9" ht="15">
      <c r="A557" s="467"/>
      <c r="B557" s="467"/>
      <c r="C557" s="467"/>
      <c r="D557" s="467"/>
      <c r="E557" s="467"/>
      <c r="F557" s="467"/>
      <c r="G557" s="467"/>
      <c r="H557" s="467"/>
      <c r="I557" s="467"/>
    </row>
    <row r="558" spans="1:9" ht="15">
      <c r="A558" s="467"/>
      <c r="B558" s="467"/>
      <c r="C558" s="467"/>
      <c r="D558" s="467"/>
      <c r="E558" s="467"/>
      <c r="F558" s="467"/>
      <c r="G558" s="467"/>
      <c r="H558" s="467"/>
      <c r="I558" s="467"/>
    </row>
    <row r="559" spans="1:9" ht="15">
      <c r="A559" s="467"/>
      <c r="B559" s="467"/>
      <c r="C559" s="467"/>
      <c r="D559" s="467"/>
      <c r="E559" s="467"/>
      <c r="F559" s="467"/>
      <c r="G559" s="467"/>
      <c r="H559" s="467"/>
      <c r="I559" s="467"/>
    </row>
    <row r="560" spans="1:9" ht="15">
      <c r="A560" s="467"/>
      <c r="B560" s="467"/>
      <c r="C560" s="467"/>
      <c r="D560" s="467"/>
      <c r="E560" s="467"/>
      <c r="F560" s="467"/>
      <c r="G560" s="467"/>
      <c r="H560" s="467"/>
      <c r="I560" s="467"/>
    </row>
  </sheetData>
  <mergeCells count="199">
    <mergeCell ref="G2:G4"/>
    <mergeCell ref="H2:H4"/>
    <mergeCell ref="I2:I4"/>
    <mergeCell ref="E4:F4"/>
    <mergeCell ref="A6:I6"/>
    <mergeCell ref="A8:I8"/>
    <mergeCell ref="A2:A4"/>
    <mergeCell ref="B2:B4"/>
    <mergeCell ref="C2:C4"/>
    <mergeCell ref="D2:D4"/>
    <mergeCell ref="E2:E3"/>
    <mergeCell ref="F2:F3"/>
    <mergeCell ref="A10:I10"/>
    <mergeCell ref="A12:I12"/>
    <mergeCell ref="A15:I15"/>
    <mergeCell ref="A16:I16"/>
    <mergeCell ref="A18:I18"/>
    <mergeCell ref="A21:I21"/>
    <mergeCell ref="A22:I22"/>
    <mergeCell ref="A24:I24"/>
    <mergeCell ref="A27:I27"/>
    <mergeCell ref="A32:I32"/>
    <mergeCell ref="A33:I33"/>
    <mergeCell ref="A35:I35"/>
    <mergeCell ref="A38:I38"/>
    <mergeCell ref="A41:I41"/>
    <mergeCell ref="A42:A44"/>
    <mergeCell ref="B42:B44"/>
    <mergeCell ref="C42:C44"/>
    <mergeCell ref="D42:D44"/>
    <mergeCell ref="E42:E43"/>
    <mergeCell ref="F42:F43"/>
    <mergeCell ref="G42:G44"/>
    <mergeCell ref="H42:H44"/>
    <mergeCell ref="I42:I44"/>
    <mergeCell ref="E44:F44"/>
    <mergeCell ref="A47:I47"/>
    <mergeCell ref="A50:I50"/>
    <mergeCell ref="A54:I54"/>
    <mergeCell ref="A57:I57"/>
    <mergeCell ref="A59:I59"/>
    <mergeCell ref="A62:I62"/>
    <mergeCell ref="A64:I64"/>
    <mergeCell ref="A66:I66"/>
    <mergeCell ref="A69:I69"/>
    <mergeCell ref="A72:I72"/>
    <mergeCell ref="A74:I74"/>
    <mergeCell ref="A77:I77"/>
    <mergeCell ref="A80:I80"/>
    <mergeCell ref="A83:I83"/>
    <mergeCell ref="A86:I86"/>
    <mergeCell ref="A87:A89"/>
    <mergeCell ref="B87:B89"/>
    <mergeCell ref="C87:C89"/>
    <mergeCell ref="D87:D89"/>
    <mergeCell ref="E87:E88"/>
    <mergeCell ref="F87:F88"/>
    <mergeCell ref="G87:G89"/>
    <mergeCell ref="H87:H89"/>
    <mergeCell ref="I87:I89"/>
    <mergeCell ref="E89:F89"/>
    <mergeCell ref="A92:I92"/>
    <mergeCell ref="A95:I95"/>
    <mergeCell ref="A98:I98"/>
    <mergeCell ref="A101:I101"/>
    <mergeCell ref="A106:I106"/>
    <mergeCell ref="A109:F109"/>
    <mergeCell ref="A111:I111"/>
    <mergeCell ref="A113:I113"/>
    <mergeCell ref="A115:I115"/>
    <mergeCell ref="A117:I117"/>
    <mergeCell ref="A119:I119"/>
    <mergeCell ref="C128:C130"/>
    <mergeCell ref="D128:D130"/>
    <mergeCell ref="A122:I122"/>
    <mergeCell ref="A123:I123"/>
    <mergeCell ref="A125:I125"/>
    <mergeCell ref="A127:I127"/>
    <mergeCell ref="I128:I130"/>
    <mergeCell ref="E130:F130"/>
    <mergeCell ref="A133:I133"/>
    <mergeCell ref="A134:I134"/>
    <mergeCell ref="E128:E129"/>
    <mergeCell ref="F128:F129"/>
    <mergeCell ref="G128:G130"/>
    <mergeCell ref="H128:H130"/>
    <mergeCell ref="A128:A130"/>
    <mergeCell ref="B128:B130"/>
    <mergeCell ref="A136:I136"/>
    <mergeCell ref="A138:I138"/>
    <mergeCell ref="A141:I141"/>
    <mergeCell ref="A144:I144"/>
    <mergeCell ref="A145:G145"/>
    <mergeCell ref="A147:I147"/>
    <mergeCell ref="A149:I149"/>
    <mergeCell ref="A150:G150"/>
    <mergeCell ref="A152:I152"/>
    <mergeCell ref="A154:I154"/>
    <mergeCell ref="A155:I155"/>
    <mergeCell ref="A157:I157"/>
    <mergeCell ref="A158:I158"/>
    <mergeCell ref="A160:I160"/>
    <mergeCell ref="A162:I162"/>
    <mergeCell ref="A164:I164"/>
    <mergeCell ref="A166:I166"/>
    <mergeCell ref="A168:I168"/>
    <mergeCell ref="A170:A172"/>
    <mergeCell ref="B170:B172"/>
    <mergeCell ref="C170:C172"/>
    <mergeCell ref="D170:D172"/>
    <mergeCell ref="E170:E171"/>
    <mergeCell ref="F170:F171"/>
    <mergeCell ref="G170:G172"/>
    <mergeCell ref="H170:H172"/>
    <mergeCell ref="I170:I172"/>
    <mergeCell ref="E172:F172"/>
    <mergeCell ref="A177:I177"/>
    <mergeCell ref="A179:I179"/>
    <mergeCell ref="A181:I181"/>
    <mergeCell ref="A184:I184"/>
    <mergeCell ref="A186:I186"/>
    <mergeCell ref="A188:I188"/>
    <mergeCell ref="A190:I190"/>
    <mergeCell ref="A192:I192"/>
    <mergeCell ref="A194:I194"/>
    <mergeCell ref="A196:I196"/>
    <mergeCell ref="A199:I199"/>
    <mergeCell ref="A202:A204"/>
    <mergeCell ref="B202:B204"/>
    <mergeCell ref="C202:C204"/>
    <mergeCell ref="D202:D204"/>
    <mergeCell ref="E202:E203"/>
    <mergeCell ref="F202:F203"/>
    <mergeCell ref="G202:G204"/>
    <mergeCell ref="H202:H204"/>
    <mergeCell ref="I202:I204"/>
    <mergeCell ref="E204:F204"/>
    <mergeCell ref="A205:I205"/>
    <mergeCell ref="A207:I207"/>
    <mergeCell ref="A210:I210"/>
    <mergeCell ref="A212:I212"/>
    <mergeCell ref="A214:I214"/>
    <mergeCell ref="A218:I218"/>
    <mergeCell ref="A219:I219"/>
    <mergeCell ref="A223:F223"/>
    <mergeCell ref="A225:B225"/>
    <mergeCell ref="C225:D225"/>
    <mergeCell ref="E225:F225"/>
    <mergeCell ref="G225:H225"/>
    <mergeCell ref="A226:B226"/>
    <mergeCell ref="C226:D226"/>
    <mergeCell ref="E226:F226"/>
    <mergeCell ref="G226:H226"/>
    <mergeCell ref="A227:B227"/>
    <mergeCell ref="C227:D227"/>
    <mergeCell ref="E227:F227"/>
    <mergeCell ref="G227:H227"/>
    <mergeCell ref="A228:B228"/>
    <mergeCell ref="C228:D228"/>
    <mergeCell ref="E228:F228"/>
    <mergeCell ref="G228:H228"/>
    <mergeCell ref="A229:B229"/>
    <mergeCell ref="C229:D229"/>
    <mergeCell ref="E229:F229"/>
    <mergeCell ref="G229:H229"/>
    <mergeCell ref="A230:B230"/>
    <mergeCell ref="C230:D230"/>
    <mergeCell ref="E230:F230"/>
    <mergeCell ref="G230:H230"/>
    <mergeCell ref="A231:B231"/>
    <mergeCell ref="C231:D231"/>
    <mergeCell ref="E231:F231"/>
    <mergeCell ref="G231:H231"/>
    <mergeCell ref="A232:B232"/>
    <mergeCell ref="C232:D232"/>
    <mergeCell ref="E232:F232"/>
    <mergeCell ref="G232:H232"/>
    <mergeCell ref="C233:D233"/>
    <mergeCell ref="E233:F233"/>
    <mergeCell ref="G233:H233"/>
    <mergeCell ref="A234:B234"/>
    <mergeCell ref="C234:D234"/>
    <mergeCell ref="E234:F234"/>
    <mergeCell ref="G234:H234"/>
    <mergeCell ref="G236:H236"/>
    <mergeCell ref="A235:B235"/>
    <mergeCell ref="C235:D235"/>
    <mergeCell ref="E235:F235"/>
    <mergeCell ref="G235:H235"/>
    <mergeCell ref="A238:I238"/>
    <mergeCell ref="A239:I239"/>
    <mergeCell ref="A1:I1"/>
    <mergeCell ref="A237:B237"/>
    <mergeCell ref="C237:D237"/>
    <mergeCell ref="E237:F237"/>
    <mergeCell ref="G237:H237"/>
    <mergeCell ref="A236:B236"/>
    <mergeCell ref="C236:D236"/>
    <mergeCell ref="E236:F236"/>
  </mergeCells>
  <printOptions horizontalCentered="1"/>
  <pageMargins left="0.5905511811023623" right="0.5905511811023623" top="0.8661417322834646" bottom="0.5511811023622047" header="0.4724409448818898" footer="0.2755905511811024"/>
  <pageSetup horizontalDpi="300" verticalDpi="300" orientation="portrait" paperSize="9" scale="65" r:id="rId1"/>
  <headerFooter alignWithMargins="0">
    <oddFooter>&amp;L&amp;8Rozbor za rok 2004</oddFooter>
  </headerFooter>
  <rowBreaks count="5" manualBreakCount="5">
    <brk id="41" max="8" man="1"/>
    <brk id="86" max="8" man="1"/>
    <brk id="127" max="8" man="1"/>
    <brk id="169" max="8" man="1"/>
    <brk id="201" max="8" man="1"/>
  </rowBreaks>
</worksheet>
</file>

<file path=xl/worksheets/sheet2.xml><?xml version="1.0" encoding="utf-8"?>
<worksheet xmlns="http://schemas.openxmlformats.org/spreadsheetml/2006/main" xmlns:r="http://schemas.openxmlformats.org/officeDocument/2006/relationships">
  <sheetPr codeName="List1"/>
  <dimension ref="A1:C31"/>
  <sheetViews>
    <sheetView view="pageBreakPreview" zoomScaleSheetLayoutView="100" workbookViewId="0" topLeftCell="A1">
      <selection activeCell="A14" sqref="A14"/>
    </sheetView>
  </sheetViews>
  <sheetFormatPr defaultColWidth="9.00390625" defaultRowHeight="12.75"/>
  <cols>
    <col min="1" max="1" width="54.125" style="0" customWidth="1"/>
    <col min="2" max="2" width="11.75390625" style="0" customWidth="1"/>
    <col min="3" max="3" width="18.75390625" style="0" customWidth="1"/>
  </cols>
  <sheetData>
    <row r="1" spans="1:3" ht="33.75" customHeight="1">
      <c r="A1" s="554" t="s">
        <v>562</v>
      </c>
      <c r="B1" s="555"/>
      <c r="C1" s="344" t="s">
        <v>517</v>
      </c>
    </row>
    <row r="2" spans="1:3" ht="23.25" customHeight="1">
      <c r="A2" s="346" t="s">
        <v>519</v>
      </c>
      <c r="B2" s="346" t="s">
        <v>518</v>
      </c>
      <c r="C2" s="346" t="s">
        <v>520</v>
      </c>
    </row>
    <row r="3" spans="1:3" ht="19.5" customHeight="1">
      <c r="A3" s="347" t="s">
        <v>521</v>
      </c>
      <c r="B3" s="345" t="s">
        <v>522</v>
      </c>
      <c r="C3" s="361">
        <v>1214760</v>
      </c>
    </row>
    <row r="4" spans="1:3" ht="19.5" customHeight="1">
      <c r="A4" s="56" t="s">
        <v>523</v>
      </c>
      <c r="B4" s="348" t="s">
        <v>522</v>
      </c>
      <c r="C4" s="362">
        <v>1580950</v>
      </c>
    </row>
    <row r="5" spans="1:3" ht="19.5" customHeight="1">
      <c r="A5" s="56" t="s">
        <v>524</v>
      </c>
      <c r="B5" s="348" t="s">
        <v>522</v>
      </c>
      <c r="C5" s="362">
        <v>15000</v>
      </c>
    </row>
    <row r="6" spans="1:3" ht="19.5" customHeight="1">
      <c r="A6" s="56" t="s">
        <v>525</v>
      </c>
      <c r="B6" s="348" t="s">
        <v>526</v>
      </c>
      <c r="C6" s="362">
        <v>4593120</v>
      </c>
    </row>
    <row r="7" spans="1:3" ht="19.5" customHeight="1">
      <c r="A7" s="56" t="s">
        <v>527</v>
      </c>
      <c r="B7" s="348" t="s">
        <v>522</v>
      </c>
      <c r="C7" s="362">
        <v>21600</v>
      </c>
    </row>
    <row r="8" spans="1:3" ht="19.5" customHeight="1">
      <c r="A8" s="56" t="s">
        <v>528</v>
      </c>
      <c r="B8" s="348" t="s">
        <v>529</v>
      </c>
      <c r="C8" s="362">
        <v>21920</v>
      </c>
    </row>
    <row r="9" spans="1:3" ht="19.5" customHeight="1">
      <c r="A9" s="56" t="s">
        <v>530</v>
      </c>
      <c r="B9" s="348" t="s">
        <v>529</v>
      </c>
      <c r="C9" s="362">
        <v>80405</v>
      </c>
    </row>
    <row r="10" spans="1:3" ht="19.5" customHeight="1">
      <c r="A10" s="56" t="s">
        <v>531</v>
      </c>
      <c r="B10" s="348" t="s">
        <v>522</v>
      </c>
      <c r="C10" s="362">
        <v>44100</v>
      </c>
    </row>
    <row r="11" spans="1:3" ht="19.5" customHeight="1">
      <c r="A11" s="56" t="s">
        <v>532</v>
      </c>
      <c r="B11" s="348" t="s">
        <v>522</v>
      </c>
      <c r="C11" s="362">
        <v>73000</v>
      </c>
    </row>
    <row r="12" spans="1:3" ht="19.5" customHeight="1">
      <c r="A12" s="56" t="s">
        <v>533</v>
      </c>
      <c r="B12" s="348" t="s">
        <v>534</v>
      </c>
      <c r="C12" s="362">
        <v>564650</v>
      </c>
    </row>
    <row r="13" spans="1:3" ht="19.5" customHeight="1">
      <c r="A13" s="56" t="s">
        <v>535</v>
      </c>
      <c r="B13" s="348" t="s">
        <v>529</v>
      </c>
      <c r="C13" s="362">
        <v>340</v>
      </c>
    </row>
    <row r="14" spans="1:3" ht="19.5" customHeight="1">
      <c r="A14" s="56" t="s">
        <v>536</v>
      </c>
      <c r="B14" s="348" t="s">
        <v>537</v>
      </c>
      <c r="C14" s="362">
        <v>226400</v>
      </c>
    </row>
    <row r="15" spans="1:3" ht="19.5" customHeight="1">
      <c r="A15" s="56" t="s">
        <v>538</v>
      </c>
      <c r="B15" s="348" t="s">
        <v>522</v>
      </c>
      <c r="C15" s="362">
        <v>60350</v>
      </c>
    </row>
    <row r="16" spans="1:3" ht="19.5" customHeight="1">
      <c r="A16" s="56" t="s">
        <v>538</v>
      </c>
      <c r="B16" s="348" t="s">
        <v>534</v>
      </c>
      <c r="C16" s="362">
        <v>49162.5</v>
      </c>
    </row>
    <row r="17" spans="1:3" ht="19.5" customHeight="1">
      <c r="A17" s="56" t="s">
        <v>538</v>
      </c>
      <c r="B17" s="348" t="s">
        <v>539</v>
      </c>
      <c r="C17" s="362">
        <v>50</v>
      </c>
    </row>
    <row r="18" spans="1:3" ht="19.5" customHeight="1">
      <c r="A18" s="56" t="s">
        <v>540</v>
      </c>
      <c r="B18" s="348" t="s">
        <v>541</v>
      </c>
      <c r="C18" s="362">
        <v>12550</v>
      </c>
    </row>
    <row r="19" spans="1:3" ht="19.5" customHeight="1">
      <c r="A19" s="56" t="s">
        <v>542</v>
      </c>
      <c r="B19" s="348" t="s">
        <v>534</v>
      </c>
      <c r="C19" s="362">
        <v>1800</v>
      </c>
    </row>
    <row r="20" spans="1:3" ht="19.5" customHeight="1">
      <c r="A20" s="56" t="s">
        <v>542</v>
      </c>
      <c r="B20" s="348" t="s">
        <v>539</v>
      </c>
      <c r="C20" s="362">
        <v>7200</v>
      </c>
    </row>
    <row r="21" spans="1:3" ht="19.5" customHeight="1">
      <c r="A21" s="56" t="s">
        <v>543</v>
      </c>
      <c r="B21" s="348" t="s">
        <v>522</v>
      </c>
      <c r="C21" s="362">
        <v>8500</v>
      </c>
    </row>
    <row r="22" spans="1:3" ht="19.5" customHeight="1">
      <c r="A22" s="56" t="s">
        <v>544</v>
      </c>
      <c r="B22" s="348" t="s">
        <v>522</v>
      </c>
      <c r="C22" s="362">
        <v>2841100</v>
      </c>
    </row>
    <row r="23" spans="1:3" ht="19.5" customHeight="1">
      <c r="A23" s="56" t="s">
        <v>545</v>
      </c>
      <c r="B23" s="348" t="s">
        <v>522</v>
      </c>
      <c r="C23" s="362">
        <v>142750</v>
      </c>
    </row>
    <row r="24" spans="1:3" ht="19.5" customHeight="1">
      <c r="A24" s="56" t="s">
        <v>546</v>
      </c>
      <c r="B24" s="348" t="s">
        <v>534</v>
      </c>
      <c r="C24" s="362">
        <v>1800</v>
      </c>
    </row>
    <row r="25" spans="1:3" ht="19.5" customHeight="1">
      <c r="A25" s="56" t="s">
        <v>547</v>
      </c>
      <c r="B25" s="348" t="s">
        <v>539</v>
      </c>
      <c r="C25" s="362">
        <v>19680000</v>
      </c>
    </row>
    <row r="26" spans="1:3" ht="19.5" customHeight="1">
      <c r="A26" s="56" t="s">
        <v>548</v>
      </c>
      <c r="B26" s="348" t="s">
        <v>539</v>
      </c>
      <c r="C26" s="362">
        <v>11700</v>
      </c>
    </row>
    <row r="27" spans="1:3" ht="19.5" customHeight="1">
      <c r="A27" s="56" t="s">
        <v>549</v>
      </c>
      <c r="B27" s="348" t="s">
        <v>539</v>
      </c>
      <c r="C27" s="362">
        <v>17000</v>
      </c>
    </row>
    <row r="28" spans="1:3" ht="19.5" customHeight="1" thickBot="1">
      <c r="A28" s="364" t="s">
        <v>550</v>
      </c>
      <c r="B28" s="365" t="s">
        <v>539</v>
      </c>
      <c r="C28" s="366">
        <v>-9458000</v>
      </c>
    </row>
    <row r="29" spans="1:3" ht="25.5" customHeight="1" thickTop="1">
      <c r="A29" s="363" t="s">
        <v>551</v>
      </c>
      <c r="B29" s="367"/>
      <c r="C29" s="368">
        <f>SUM(C3:C28)</f>
        <v>21812207.5</v>
      </c>
    </row>
    <row r="30" ht="19.5" customHeight="1">
      <c r="C30" s="351"/>
    </row>
    <row r="31" spans="1:3" ht="19.5" customHeight="1">
      <c r="A31" s="4"/>
      <c r="B31" s="349"/>
      <c r="C31" s="350"/>
    </row>
  </sheetData>
  <mergeCells count="1">
    <mergeCell ref="A1:B1"/>
  </mergeCells>
  <printOptions horizontalCentered="1"/>
  <pageMargins left="0.7480314960629921" right="0.7874015748031497" top="0.984251968503937" bottom="0.984251968503937" header="0.5118110236220472" footer="0.5118110236220472"/>
  <pageSetup horizontalDpi="600" verticalDpi="600" orientation="portrait" paperSize="9" r:id="rId1"/>
  <headerFooter alignWithMargins="0">
    <oddFooter>&amp;L&amp;"Times New Roman CE,Obyčejné"&amp;8Rozbor za rok 2004</oddFooter>
  </headerFooter>
</worksheet>
</file>

<file path=xl/worksheets/sheet3.xml><?xml version="1.0" encoding="utf-8"?>
<worksheet xmlns="http://schemas.openxmlformats.org/spreadsheetml/2006/main" xmlns:r="http://schemas.openxmlformats.org/officeDocument/2006/relationships">
  <sheetPr codeName="List4"/>
  <dimension ref="A1:G277"/>
  <sheetViews>
    <sheetView view="pageBreakPreview" zoomScale="90" zoomScaleNormal="90" zoomScaleSheetLayoutView="90" workbookViewId="0" topLeftCell="A1">
      <pane ySplit="3" topLeftCell="BM169" activePane="bottomLeft" state="frozen"/>
      <selection pane="topLeft" activeCell="A1" sqref="A1"/>
      <selection pane="bottomLeft" activeCell="C67" sqref="C67"/>
    </sheetView>
  </sheetViews>
  <sheetFormatPr defaultColWidth="9.00390625" defaultRowHeight="12.75"/>
  <cols>
    <col min="1" max="1" width="40.875" style="13" customWidth="1"/>
    <col min="2" max="2" width="13.375" style="13" customWidth="1"/>
    <col min="3" max="5" width="11.75390625" style="13" customWidth="1"/>
    <col min="6" max="6" width="9.875" style="13" customWidth="1"/>
    <col min="7" max="7" width="11.75390625" style="13" customWidth="1"/>
    <col min="8" max="16384" width="9.125" style="13" customWidth="1"/>
  </cols>
  <sheetData>
    <row r="1" spans="1:7" ht="27" customHeight="1">
      <c r="A1" s="552" t="s">
        <v>512</v>
      </c>
      <c r="B1" s="552"/>
      <c r="C1" s="552"/>
      <c r="D1" s="552"/>
      <c r="E1" s="552"/>
      <c r="F1" s="556"/>
      <c r="G1" s="14" t="s">
        <v>618</v>
      </c>
    </row>
    <row r="2" spans="1:6" ht="18" customHeight="1">
      <c r="A2" s="277"/>
      <c r="B2" s="279"/>
      <c r="C2" s="279"/>
      <c r="D2" s="279"/>
      <c r="E2" s="279"/>
      <c r="F2" s="279"/>
    </row>
    <row r="3" spans="1:7" ht="30.75" customHeight="1">
      <c r="A3" s="36" t="s">
        <v>177</v>
      </c>
      <c r="B3" s="37" t="s">
        <v>178</v>
      </c>
      <c r="C3" s="15" t="s">
        <v>176</v>
      </c>
      <c r="D3" s="15" t="s">
        <v>334</v>
      </c>
      <c r="E3" s="16" t="s">
        <v>397</v>
      </c>
      <c r="F3" s="52" t="s">
        <v>335</v>
      </c>
      <c r="G3" s="305" t="s">
        <v>398</v>
      </c>
    </row>
    <row r="4" spans="1:7" ht="12.75" customHeight="1">
      <c r="A4" s="285" t="s">
        <v>473</v>
      </c>
      <c r="B4" s="286" t="s">
        <v>99</v>
      </c>
      <c r="C4" s="256">
        <v>480</v>
      </c>
      <c r="D4" s="284">
        <v>0</v>
      </c>
      <c r="E4" s="284">
        <v>0</v>
      </c>
      <c r="F4" s="40">
        <v>0</v>
      </c>
      <c r="G4" s="289"/>
    </row>
    <row r="5" spans="1:7" ht="12.75" customHeight="1">
      <c r="A5" s="263" t="s">
        <v>474</v>
      </c>
      <c r="B5" s="286" t="s">
        <v>99</v>
      </c>
      <c r="C5" s="256">
        <v>2872.6</v>
      </c>
      <c r="D5" s="284">
        <v>16421</v>
      </c>
      <c r="E5" s="284">
        <v>16243.8</v>
      </c>
      <c r="F5" s="40">
        <f aca="true" t="shared" si="0" ref="F5:F23">E5/D5</f>
        <v>0.9892089397722428</v>
      </c>
      <c r="G5" s="307"/>
    </row>
    <row r="6" spans="1:7" ht="12.75" customHeight="1">
      <c r="A6" s="19" t="s">
        <v>475</v>
      </c>
      <c r="B6" s="42" t="s">
        <v>99</v>
      </c>
      <c r="C6" s="50">
        <v>720</v>
      </c>
      <c r="D6" s="43">
        <v>1344.3</v>
      </c>
      <c r="E6" s="43">
        <v>1003.3</v>
      </c>
      <c r="F6" s="44">
        <f t="shared" si="0"/>
        <v>0.746336383247787</v>
      </c>
      <c r="G6" s="307"/>
    </row>
    <row r="7" spans="1:7" ht="12.75" customHeight="1">
      <c r="A7" s="24"/>
      <c r="B7" s="24" t="s">
        <v>392</v>
      </c>
      <c r="C7" s="50">
        <v>0</v>
      </c>
      <c r="D7" s="43">
        <v>2882.9</v>
      </c>
      <c r="E7" s="43">
        <v>2831.7</v>
      </c>
      <c r="F7" s="44">
        <f t="shared" si="0"/>
        <v>0.9822401054493738</v>
      </c>
      <c r="G7" s="307"/>
    </row>
    <row r="8" spans="1:7" ht="12.75" customHeight="1">
      <c r="A8" s="35" t="s">
        <v>363</v>
      </c>
      <c r="B8" s="259"/>
      <c r="C8" s="256">
        <f>SUM(C6,C7)</f>
        <v>720</v>
      </c>
      <c r="D8" s="256">
        <f>SUM(D6,D7)</f>
        <v>4227.2</v>
      </c>
      <c r="E8" s="256">
        <f>SUM(E6,E7)</f>
        <v>3835</v>
      </c>
      <c r="F8" s="40">
        <f t="shared" si="0"/>
        <v>0.9072199091597275</v>
      </c>
      <c r="G8" s="306"/>
    </row>
    <row r="9" spans="1:7" ht="12.75" customHeight="1">
      <c r="A9" s="557" t="s">
        <v>329</v>
      </c>
      <c r="B9" s="42" t="s">
        <v>99</v>
      </c>
      <c r="C9" s="50">
        <f>SUM(C4,C5,C6)</f>
        <v>4072.6</v>
      </c>
      <c r="D9" s="50">
        <f>SUM(D4,D5,D6)</f>
        <v>17765.3</v>
      </c>
      <c r="E9" s="50">
        <f>SUM(E4,E5,E6)</f>
        <v>17247.1</v>
      </c>
      <c r="F9" s="44">
        <f t="shared" si="0"/>
        <v>0.9708307768515027</v>
      </c>
      <c r="G9" s="307">
        <v>1887</v>
      </c>
    </row>
    <row r="10" spans="1:7" ht="12.75" customHeight="1">
      <c r="A10" s="558"/>
      <c r="B10" s="24" t="s">
        <v>392</v>
      </c>
      <c r="C10" s="46">
        <f>SUM(C7)</f>
        <v>0</v>
      </c>
      <c r="D10" s="46">
        <f>SUM(D7)</f>
        <v>2882.9</v>
      </c>
      <c r="E10" s="46">
        <f>SUM(E7)</f>
        <v>2831.7</v>
      </c>
      <c r="F10" s="45">
        <f t="shared" si="0"/>
        <v>0.9822401054493738</v>
      </c>
      <c r="G10" s="306">
        <v>233304</v>
      </c>
    </row>
    <row r="11" spans="1:7" ht="12.75" customHeight="1">
      <c r="A11" s="559"/>
      <c r="B11" s="49"/>
      <c r="C11" s="18">
        <f>SUM(C4,C5,C6,C7)</f>
        <v>4072.6</v>
      </c>
      <c r="D11" s="18">
        <f>SUM(D4,D5,D6,D7)</f>
        <v>20648.2</v>
      </c>
      <c r="E11" s="18">
        <f>SUM(E4,E5,E6,E7)</f>
        <v>20078.8</v>
      </c>
      <c r="F11" s="265">
        <f t="shared" si="0"/>
        <v>0.9724237463798296</v>
      </c>
      <c r="G11" s="18">
        <f>SUM(G9:G10)</f>
        <v>235191</v>
      </c>
    </row>
    <row r="12" spans="1:7" ht="12.75" customHeight="1">
      <c r="A12" s="24" t="s">
        <v>472</v>
      </c>
      <c r="B12" s="24" t="s">
        <v>99</v>
      </c>
      <c r="C12" s="25">
        <v>50020</v>
      </c>
      <c r="D12" s="25">
        <v>61397.8</v>
      </c>
      <c r="E12" s="25">
        <v>60808.5</v>
      </c>
      <c r="F12" s="41">
        <f t="shared" si="0"/>
        <v>0.9904019362257279</v>
      </c>
      <c r="G12" s="289"/>
    </row>
    <row r="13" spans="1:7" ht="12.75" customHeight="1">
      <c r="A13" s="24"/>
      <c r="B13" s="24" t="s">
        <v>392</v>
      </c>
      <c r="C13" s="27">
        <v>25940</v>
      </c>
      <c r="D13" s="27">
        <v>18935.8</v>
      </c>
      <c r="E13" s="27">
        <v>18796.7</v>
      </c>
      <c r="F13" s="45">
        <f t="shared" si="0"/>
        <v>0.9926541260469588</v>
      </c>
      <c r="G13" s="307"/>
    </row>
    <row r="14" spans="1:7" ht="12.75" customHeight="1">
      <c r="A14" s="35" t="s">
        <v>182</v>
      </c>
      <c r="B14" s="259"/>
      <c r="C14" s="21">
        <f>SUM(C12:C13)</f>
        <v>75960</v>
      </c>
      <c r="D14" s="21">
        <f>SUM(D12:D13)</f>
        <v>80333.6</v>
      </c>
      <c r="E14" s="21">
        <f>SUM(E12:E13)</f>
        <v>79605.2</v>
      </c>
      <c r="F14" s="40">
        <f t="shared" si="0"/>
        <v>0.9909328101815429</v>
      </c>
      <c r="G14" s="307"/>
    </row>
    <row r="15" spans="1:7" ht="12.75" customHeight="1">
      <c r="A15" s="24" t="s">
        <v>471</v>
      </c>
      <c r="B15" s="24" t="s">
        <v>99</v>
      </c>
      <c r="C15" s="25">
        <v>410</v>
      </c>
      <c r="D15" s="25">
        <v>460</v>
      </c>
      <c r="E15" s="25">
        <v>320.4</v>
      </c>
      <c r="F15" s="41">
        <f t="shared" si="0"/>
        <v>0.6965217391304347</v>
      </c>
      <c r="G15" s="307"/>
    </row>
    <row r="16" spans="1:7" ht="12.75" customHeight="1">
      <c r="A16" s="31"/>
      <c r="B16" s="26" t="s">
        <v>104</v>
      </c>
      <c r="C16" s="27">
        <v>300</v>
      </c>
      <c r="D16" s="27">
        <v>300</v>
      </c>
      <c r="E16" s="27">
        <v>300</v>
      </c>
      <c r="F16" s="45">
        <f t="shared" si="0"/>
        <v>1</v>
      </c>
      <c r="G16" s="307"/>
    </row>
    <row r="17" spans="1:7" ht="12.75" customHeight="1">
      <c r="A17" s="35" t="s">
        <v>183</v>
      </c>
      <c r="B17" s="261"/>
      <c r="C17" s="27">
        <f>SUM(C15,C16)</f>
        <v>710</v>
      </c>
      <c r="D17" s="27">
        <f>SUM(D15,D16)</f>
        <v>760</v>
      </c>
      <c r="E17" s="27">
        <f>SUM(E15,E16)</f>
        <v>620.4</v>
      </c>
      <c r="F17" s="41">
        <f t="shared" si="0"/>
        <v>0.8163157894736842</v>
      </c>
      <c r="G17" s="307"/>
    </row>
    <row r="18" spans="1:7" ht="12.75" customHeight="1">
      <c r="A18" s="263" t="s">
        <v>379</v>
      </c>
      <c r="B18" s="28" t="s">
        <v>392</v>
      </c>
      <c r="C18" s="21">
        <v>0</v>
      </c>
      <c r="D18" s="21">
        <v>7125.6</v>
      </c>
      <c r="E18" s="21">
        <v>7125.6</v>
      </c>
      <c r="F18" s="40">
        <f t="shared" si="0"/>
        <v>1</v>
      </c>
      <c r="G18" s="307"/>
    </row>
    <row r="19" spans="1:7" ht="12.75" customHeight="1">
      <c r="A19" s="19" t="s">
        <v>380</v>
      </c>
      <c r="B19" s="24" t="s">
        <v>392</v>
      </c>
      <c r="C19" s="25">
        <v>0</v>
      </c>
      <c r="D19" s="25">
        <v>3346.4</v>
      </c>
      <c r="E19" s="25">
        <v>3292.2</v>
      </c>
      <c r="F19" s="44">
        <f t="shared" si="0"/>
        <v>0.9838034903179536</v>
      </c>
      <c r="G19" s="306"/>
    </row>
    <row r="20" spans="1:7" ht="12.75" customHeight="1">
      <c r="A20" s="565" t="s">
        <v>137</v>
      </c>
      <c r="B20" s="22" t="s">
        <v>99</v>
      </c>
      <c r="C20" s="23">
        <f>SUM(C12,C15)</f>
        <v>50430</v>
      </c>
      <c r="D20" s="23">
        <f>SUM(D12,D15)</f>
        <v>61857.8</v>
      </c>
      <c r="E20" s="23">
        <f>SUM(E12,E15)</f>
        <v>61128.9</v>
      </c>
      <c r="F20" s="41">
        <f t="shared" si="0"/>
        <v>0.9882165224110783</v>
      </c>
      <c r="G20" s="307">
        <v>41836.3</v>
      </c>
    </row>
    <row r="21" spans="1:7" ht="12.75" customHeight="1">
      <c r="A21" s="566"/>
      <c r="B21" s="24" t="s">
        <v>392</v>
      </c>
      <c r="C21" s="25">
        <f>SUM(C13,C18,C19)</f>
        <v>25940</v>
      </c>
      <c r="D21" s="25">
        <f>SUM(D13,D18,D19)</f>
        <v>29407.800000000003</v>
      </c>
      <c r="E21" s="25">
        <f>SUM(E13,E18,E19)</f>
        <v>29214.500000000004</v>
      </c>
      <c r="F21" s="44">
        <f t="shared" si="0"/>
        <v>0.9934269139480002</v>
      </c>
      <c r="G21" s="307">
        <v>31644.8</v>
      </c>
    </row>
    <row r="22" spans="1:7" ht="12.75" customHeight="1">
      <c r="A22" s="566"/>
      <c r="B22" s="26" t="s">
        <v>104</v>
      </c>
      <c r="C22" s="27">
        <f>SUM(C16)</f>
        <v>300</v>
      </c>
      <c r="D22" s="27">
        <f>SUM(D16)</f>
        <v>300</v>
      </c>
      <c r="E22" s="27">
        <f>SUM(E16)</f>
        <v>300</v>
      </c>
      <c r="F22" s="45">
        <f t="shared" si="0"/>
        <v>1</v>
      </c>
      <c r="G22" s="306">
        <v>250.3</v>
      </c>
    </row>
    <row r="23" spans="1:7" ht="12.75" customHeight="1">
      <c r="A23" s="567"/>
      <c r="B23" s="53"/>
      <c r="C23" s="18">
        <f>SUM(C20,C21,C22)</f>
        <v>76670</v>
      </c>
      <c r="D23" s="18">
        <f>SUM(D20,D21,D22)</f>
        <v>91565.6</v>
      </c>
      <c r="E23" s="18">
        <f>SUM(E20,E21,E22)</f>
        <v>90643.40000000001</v>
      </c>
      <c r="F23" s="38">
        <f t="shared" si="0"/>
        <v>0.9899285321124964</v>
      </c>
      <c r="G23" s="18">
        <f>SUM(G20:G22)</f>
        <v>73731.40000000001</v>
      </c>
    </row>
    <row r="24" spans="1:7" ht="12.75" customHeight="1">
      <c r="A24" s="22" t="s">
        <v>476</v>
      </c>
      <c r="B24" s="39" t="s">
        <v>99</v>
      </c>
      <c r="C24" s="47">
        <v>7700</v>
      </c>
      <c r="D24" s="47">
        <v>200</v>
      </c>
      <c r="E24" s="47">
        <v>0</v>
      </c>
      <c r="F24" s="41">
        <f>E24/D24</f>
        <v>0</v>
      </c>
      <c r="G24" s="289"/>
    </row>
    <row r="25" spans="1:7" ht="12.75" customHeight="1">
      <c r="A25" s="24"/>
      <c r="B25" s="24" t="s">
        <v>392</v>
      </c>
      <c r="C25" s="50">
        <v>0</v>
      </c>
      <c r="D25" s="50">
        <v>0.1</v>
      </c>
      <c r="E25" s="50">
        <v>0</v>
      </c>
      <c r="F25" s="44">
        <v>0</v>
      </c>
      <c r="G25" s="307"/>
    </row>
    <row r="26" spans="1:7" ht="12.75" customHeight="1">
      <c r="A26" s="35" t="s">
        <v>339</v>
      </c>
      <c r="B26" s="259"/>
      <c r="C26" s="256">
        <f>SUM(C24,C25)</f>
        <v>7700</v>
      </c>
      <c r="D26" s="256">
        <f>SUM(D24,D25)</f>
        <v>200.1</v>
      </c>
      <c r="E26" s="256">
        <f>SUM(E24,E25)</f>
        <v>0</v>
      </c>
      <c r="F26" s="40">
        <v>0</v>
      </c>
      <c r="G26" s="307"/>
    </row>
    <row r="27" spans="1:7" ht="12.75" customHeight="1">
      <c r="A27" s="20" t="s">
        <v>477</v>
      </c>
      <c r="B27" s="24" t="s">
        <v>392</v>
      </c>
      <c r="C27" s="46">
        <v>5800</v>
      </c>
      <c r="D27" s="46">
        <v>9782.2</v>
      </c>
      <c r="E27" s="46">
        <v>9782.3</v>
      </c>
      <c r="F27" s="45">
        <f>E27/D27</f>
        <v>1.0000102226493017</v>
      </c>
      <c r="G27" s="306"/>
    </row>
    <row r="28" spans="1:7" ht="12.75" customHeight="1">
      <c r="A28" s="568" t="s">
        <v>140</v>
      </c>
      <c r="B28" s="22" t="s">
        <v>99</v>
      </c>
      <c r="C28" s="47">
        <f>SUM(C24)</f>
        <v>7700</v>
      </c>
      <c r="D28" s="47">
        <f>SUM(D24)</f>
        <v>200</v>
      </c>
      <c r="E28" s="47">
        <f>SUM(E24)</f>
        <v>0</v>
      </c>
      <c r="F28" s="41">
        <f>E28/C28</f>
        <v>0</v>
      </c>
      <c r="G28" s="307">
        <v>42.5</v>
      </c>
    </row>
    <row r="29" spans="1:7" ht="12.75" customHeight="1">
      <c r="A29" s="569"/>
      <c r="B29" s="24" t="s">
        <v>392</v>
      </c>
      <c r="C29" s="46">
        <f>SUM(C25,C27)</f>
        <v>5800</v>
      </c>
      <c r="D29" s="46">
        <f>SUM(D25,D27)</f>
        <v>9782.300000000001</v>
      </c>
      <c r="E29" s="46">
        <f>SUM(E25,E27)</f>
        <v>9782.3</v>
      </c>
      <c r="F29" s="45">
        <f>E29/D29</f>
        <v>0.9999999999999998</v>
      </c>
      <c r="G29" s="306">
        <v>38663</v>
      </c>
    </row>
    <row r="30" spans="1:7" ht="12.75" customHeight="1">
      <c r="A30" s="567"/>
      <c r="B30" s="34"/>
      <c r="C30" s="18">
        <f>SUM(C28,C29)</f>
        <v>13500</v>
      </c>
      <c r="D30" s="18">
        <f>SUM(D28,D29)</f>
        <v>9982.300000000001</v>
      </c>
      <c r="E30" s="18">
        <f>SUM(E28,E29)</f>
        <v>9782.3</v>
      </c>
      <c r="F30" s="38">
        <f>E30/D30</f>
        <v>0.9799645372308985</v>
      </c>
      <c r="G30" s="18">
        <f>SUM(G28:G29)</f>
        <v>38705.5</v>
      </c>
    </row>
    <row r="31" spans="1:7" ht="12.75" customHeight="1">
      <c r="A31" s="24" t="s">
        <v>478</v>
      </c>
      <c r="B31" s="24" t="s">
        <v>99</v>
      </c>
      <c r="C31" s="25">
        <v>39518</v>
      </c>
      <c r="D31" s="25">
        <v>11305.6</v>
      </c>
      <c r="E31" s="25">
        <v>6453.3</v>
      </c>
      <c r="F31" s="41">
        <f>E31/D31</f>
        <v>0.5708056184545712</v>
      </c>
      <c r="G31" s="289"/>
    </row>
    <row r="32" spans="1:7" ht="12.75" customHeight="1">
      <c r="A32" s="51"/>
      <c r="B32" s="24" t="s">
        <v>392</v>
      </c>
      <c r="C32" s="25">
        <v>435</v>
      </c>
      <c r="D32" s="25">
        <v>0</v>
      </c>
      <c r="E32" s="25">
        <v>0</v>
      </c>
      <c r="F32" s="44">
        <f>E32/C32</f>
        <v>0</v>
      </c>
      <c r="G32" s="307"/>
    </row>
    <row r="33" spans="1:7" ht="12.75" customHeight="1">
      <c r="A33" s="51"/>
      <c r="B33" s="26" t="s">
        <v>104</v>
      </c>
      <c r="C33" s="27">
        <v>1000</v>
      </c>
      <c r="D33" s="27">
        <v>763</v>
      </c>
      <c r="E33" s="27">
        <v>763</v>
      </c>
      <c r="F33" s="45">
        <f>E33/D33</f>
        <v>1</v>
      </c>
      <c r="G33" s="307"/>
    </row>
    <row r="34" spans="1:7" ht="12.75" customHeight="1">
      <c r="A34" s="35" t="s">
        <v>340</v>
      </c>
      <c r="B34" s="262"/>
      <c r="C34" s="21">
        <f>C31+C32+C33</f>
        <v>40953</v>
      </c>
      <c r="D34" s="21">
        <f>D31+D32+D33</f>
        <v>12068.6</v>
      </c>
      <c r="E34" s="21">
        <f>E31+E32+E33</f>
        <v>7216.3</v>
      </c>
      <c r="F34" s="40">
        <f>E34/D34</f>
        <v>0.5979401090433024</v>
      </c>
      <c r="G34" s="307"/>
    </row>
    <row r="35" spans="1:7" ht="12.75" customHeight="1">
      <c r="A35" s="24" t="s">
        <v>194</v>
      </c>
      <c r="B35" s="24" t="s">
        <v>341</v>
      </c>
      <c r="C35" s="25">
        <v>10062</v>
      </c>
      <c r="D35" s="25">
        <v>11651.2</v>
      </c>
      <c r="E35" s="25">
        <v>11621.1</v>
      </c>
      <c r="F35" s="44">
        <f>E35/D35</f>
        <v>0.9974165751167261</v>
      </c>
      <c r="G35" s="307"/>
    </row>
    <row r="36" spans="1:7" ht="12.75" customHeight="1">
      <c r="A36" s="24"/>
      <c r="B36" s="24" t="s">
        <v>104</v>
      </c>
      <c r="C36" s="25">
        <v>0</v>
      </c>
      <c r="D36" s="25">
        <v>75</v>
      </c>
      <c r="E36" s="25">
        <v>75</v>
      </c>
      <c r="F36" s="44">
        <f>E36/D36</f>
        <v>1</v>
      </c>
      <c r="G36" s="307"/>
    </row>
    <row r="37" spans="1:7" ht="12.75" customHeight="1">
      <c r="A37" s="24"/>
      <c r="B37" s="24" t="s">
        <v>362</v>
      </c>
      <c r="C37" s="25">
        <v>0</v>
      </c>
      <c r="D37" s="25">
        <v>15327</v>
      </c>
      <c r="E37" s="25">
        <v>15327</v>
      </c>
      <c r="F37" s="44">
        <f aca="true" t="shared" si="1" ref="F37:F75">E37/D37</f>
        <v>1</v>
      </c>
      <c r="G37" s="307"/>
    </row>
    <row r="38" spans="1:7" ht="12.75" customHeight="1">
      <c r="A38" s="24" t="s">
        <v>381</v>
      </c>
      <c r="B38" s="24" t="s">
        <v>341</v>
      </c>
      <c r="C38" s="25">
        <v>8682</v>
      </c>
      <c r="D38" s="25">
        <v>10600.3</v>
      </c>
      <c r="E38" s="25">
        <v>10747.6</v>
      </c>
      <c r="F38" s="44">
        <f t="shared" si="1"/>
        <v>1.0138958331367982</v>
      </c>
      <c r="G38" s="307"/>
    </row>
    <row r="39" spans="1:7" ht="12.75" customHeight="1">
      <c r="A39" s="24"/>
      <c r="B39" s="24" t="s">
        <v>104</v>
      </c>
      <c r="C39" s="25">
        <v>0</v>
      </c>
      <c r="D39" s="25">
        <v>90</v>
      </c>
      <c r="E39" s="25">
        <v>90</v>
      </c>
      <c r="F39" s="44">
        <f t="shared" si="1"/>
        <v>1</v>
      </c>
      <c r="G39" s="307"/>
    </row>
    <row r="40" spans="1:7" ht="12.75" customHeight="1">
      <c r="A40" s="24"/>
      <c r="B40" s="24" t="s">
        <v>362</v>
      </c>
      <c r="C40" s="25">
        <v>0</v>
      </c>
      <c r="D40" s="25">
        <v>13434</v>
      </c>
      <c r="E40" s="25">
        <v>13434</v>
      </c>
      <c r="F40" s="44">
        <f t="shared" si="1"/>
        <v>1</v>
      </c>
      <c r="G40" s="307"/>
    </row>
    <row r="41" spans="1:7" ht="12.75" customHeight="1">
      <c r="A41" s="24" t="s">
        <v>185</v>
      </c>
      <c r="B41" s="24" t="s">
        <v>341</v>
      </c>
      <c r="C41" s="25">
        <v>2895</v>
      </c>
      <c r="D41" s="25">
        <v>2156.4</v>
      </c>
      <c r="E41" s="25">
        <v>2156.4</v>
      </c>
      <c r="F41" s="44">
        <f t="shared" si="1"/>
        <v>1</v>
      </c>
      <c r="G41" s="307"/>
    </row>
    <row r="42" spans="1:7" ht="12.75" customHeight="1">
      <c r="A42" s="24"/>
      <c r="B42" s="24" t="s">
        <v>362</v>
      </c>
      <c r="C42" s="25">
        <v>0</v>
      </c>
      <c r="D42" s="25">
        <v>2156</v>
      </c>
      <c r="E42" s="25">
        <v>2156</v>
      </c>
      <c r="F42" s="44">
        <f t="shared" si="1"/>
        <v>1</v>
      </c>
      <c r="G42" s="307"/>
    </row>
    <row r="43" spans="1:7" ht="12.75" customHeight="1">
      <c r="A43" s="24" t="s">
        <v>186</v>
      </c>
      <c r="B43" s="24" t="s">
        <v>341</v>
      </c>
      <c r="C43" s="25">
        <v>3682</v>
      </c>
      <c r="D43" s="25">
        <v>4108</v>
      </c>
      <c r="E43" s="25">
        <v>4209.5</v>
      </c>
      <c r="F43" s="44">
        <f t="shared" si="1"/>
        <v>1.024707887049659</v>
      </c>
      <c r="G43" s="307"/>
    </row>
    <row r="44" spans="1:7" ht="12.75" customHeight="1">
      <c r="A44" s="24"/>
      <c r="B44" s="24" t="s">
        <v>362</v>
      </c>
      <c r="C44" s="25">
        <v>0</v>
      </c>
      <c r="D44" s="25">
        <v>7929</v>
      </c>
      <c r="E44" s="25">
        <v>7929</v>
      </c>
      <c r="F44" s="44">
        <f t="shared" si="1"/>
        <v>1</v>
      </c>
      <c r="G44" s="307"/>
    </row>
    <row r="45" spans="1:7" ht="12.75" customHeight="1">
      <c r="A45" s="24" t="s">
        <v>187</v>
      </c>
      <c r="B45" s="24" t="s">
        <v>341</v>
      </c>
      <c r="C45" s="25">
        <v>1883</v>
      </c>
      <c r="D45" s="25">
        <v>2022.4</v>
      </c>
      <c r="E45" s="25">
        <v>2020.9</v>
      </c>
      <c r="F45" s="44">
        <f t="shared" si="1"/>
        <v>0.9992583069620253</v>
      </c>
      <c r="G45" s="307"/>
    </row>
    <row r="46" spans="1:7" ht="12.75" customHeight="1">
      <c r="A46" s="24"/>
      <c r="B46" s="24" t="s">
        <v>104</v>
      </c>
      <c r="C46" s="25">
        <v>0</v>
      </c>
      <c r="D46" s="25">
        <v>17</v>
      </c>
      <c r="E46" s="25">
        <v>17</v>
      </c>
      <c r="F46" s="44">
        <f t="shared" si="1"/>
        <v>1</v>
      </c>
      <c r="G46" s="307"/>
    </row>
    <row r="47" spans="1:7" ht="12.75" customHeight="1">
      <c r="A47" s="24"/>
      <c r="B47" s="24" t="s">
        <v>362</v>
      </c>
      <c r="C47" s="25">
        <v>0</v>
      </c>
      <c r="D47" s="25">
        <v>3637</v>
      </c>
      <c r="E47" s="25">
        <v>3637</v>
      </c>
      <c r="F47" s="44">
        <f t="shared" si="1"/>
        <v>1</v>
      </c>
      <c r="G47" s="57"/>
    </row>
    <row r="48" spans="1:7" ht="12.75" customHeight="1">
      <c r="A48" s="24" t="s">
        <v>188</v>
      </c>
      <c r="B48" s="24" t="s">
        <v>341</v>
      </c>
      <c r="C48" s="25">
        <v>2242</v>
      </c>
      <c r="D48" s="25">
        <v>2370.5</v>
      </c>
      <c r="E48" s="25">
        <v>2375.8</v>
      </c>
      <c r="F48" s="44">
        <f t="shared" si="1"/>
        <v>1.0022358152288549</v>
      </c>
      <c r="G48" s="57"/>
    </row>
    <row r="49" spans="1:7" ht="12.75" customHeight="1">
      <c r="A49" s="24"/>
      <c r="B49" s="24" t="s">
        <v>362</v>
      </c>
      <c r="C49" s="25">
        <v>0</v>
      </c>
      <c r="D49" s="25">
        <v>2950</v>
      </c>
      <c r="E49" s="25">
        <v>2950</v>
      </c>
      <c r="F49" s="44">
        <f t="shared" si="1"/>
        <v>1</v>
      </c>
      <c r="G49" s="57"/>
    </row>
    <row r="50" spans="1:7" ht="12.75" customHeight="1">
      <c r="A50" s="24" t="s">
        <v>189</v>
      </c>
      <c r="B50" s="24" t="s">
        <v>341</v>
      </c>
      <c r="C50" s="25">
        <v>3494</v>
      </c>
      <c r="D50" s="25">
        <v>4023.7</v>
      </c>
      <c r="E50" s="25">
        <v>4022.5</v>
      </c>
      <c r="F50" s="44">
        <f t="shared" si="1"/>
        <v>0.9997017670303453</v>
      </c>
      <c r="G50" s="57"/>
    </row>
    <row r="51" spans="1:7" ht="12.75" customHeight="1">
      <c r="A51" s="24"/>
      <c r="B51" s="24" t="s">
        <v>362</v>
      </c>
      <c r="C51" s="25">
        <v>0</v>
      </c>
      <c r="D51" s="25">
        <v>5399</v>
      </c>
      <c r="E51" s="25">
        <v>5399</v>
      </c>
      <c r="F51" s="44">
        <f t="shared" si="1"/>
        <v>1</v>
      </c>
      <c r="G51" s="57"/>
    </row>
    <row r="52" spans="1:7" ht="12.75" customHeight="1">
      <c r="A52" s="24" t="s">
        <v>190</v>
      </c>
      <c r="B52" s="24" t="s">
        <v>341</v>
      </c>
      <c r="C52" s="25">
        <v>2686</v>
      </c>
      <c r="D52" s="25">
        <v>3726.1</v>
      </c>
      <c r="E52" s="25">
        <v>3699.9</v>
      </c>
      <c r="F52" s="44">
        <f t="shared" si="1"/>
        <v>0.9929685193634095</v>
      </c>
      <c r="G52" s="57"/>
    </row>
    <row r="53" spans="1:7" ht="12.75" customHeight="1">
      <c r="A53" s="24"/>
      <c r="B53" s="24" t="s">
        <v>362</v>
      </c>
      <c r="C53" s="25">
        <v>0</v>
      </c>
      <c r="D53" s="25">
        <v>4360</v>
      </c>
      <c r="E53" s="25">
        <v>4360</v>
      </c>
      <c r="F53" s="44">
        <f t="shared" si="1"/>
        <v>1</v>
      </c>
      <c r="G53" s="57"/>
    </row>
    <row r="54" spans="1:7" ht="12.75" customHeight="1">
      <c r="A54" s="24" t="s">
        <v>191</v>
      </c>
      <c r="B54" s="24" t="s">
        <v>341</v>
      </c>
      <c r="C54" s="25">
        <v>2130</v>
      </c>
      <c r="D54" s="25">
        <v>2274.5</v>
      </c>
      <c r="E54" s="25">
        <v>2272.4</v>
      </c>
      <c r="F54" s="44">
        <f t="shared" si="1"/>
        <v>0.9990767201582765</v>
      </c>
      <c r="G54" s="57"/>
    </row>
    <row r="55" spans="1:7" ht="12.75" customHeight="1">
      <c r="A55" s="24"/>
      <c r="B55" s="24" t="s">
        <v>362</v>
      </c>
      <c r="C55" s="25">
        <v>0</v>
      </c>
      <c r="D55" s="25">
        <v>2974</v>
      </c>
      <c r="E55" s="25">
        <v>2974</v>
      </c>
      <c r="F55" s="44">
        <f t="shared" si="1"/>
        <v>1</v>
      </c>
      <c r="G55" s="57"/>
    </row>
    <row r="56" spans="1:7" ht="12.75" customHeight="1">
      <c r="A56" s="24" t="s">
        <v>192</v>
      </c>
      <c r="B56" s="24" t="s">
        <v>341</v>
      </c>
      <c r="C56" s="25">
        <v>2038</v>
      </c>
      <c r="D56" s="25">
        <v>1363.5</v>
      </c>
      <c r="E56" s="25">
        <v>1363.5</v>
      </c>
      <c r="F56" s="44">
        <f t="shared" si="1"/>
        <v>1</v>
      </c>
      <c r="G56" s="57"/>
    </row>
    <row r="57" spans="1:7" ht="12.75" customHeight="1">
      <c r="A57" s="24"/>
      <c r="B57" s="24" t="s">
        <v>362</v>
      </c>
      <c r="C57" s="25">
        <v>0</v>
      </c>
      <c r="D57" s="25">
        <v>1271</v>
      </c>
      <c r="E57" s="25">
        <v>1271</v>
      </c>
      <c r="F57" s="44">
        <f t="shared" si="1"/>
        <v>1</v>
      </c>
      <c r="G57" s="57"/>
    </row>
    <row r="58" spans="1:7" ht="12.75" customHeight="1">
      <c r="A58" s="24" t="s">
        <v>193</v>
      </c>
      <c r="B58" s="24" t="s">
        <v>341</v>
      </c>
      <c r="C58" s="25">
        <v>2387</v>
      </c>
      <c r="D58" s="25">
        <v>2523.1</v>
      </c>
      <c r="E58" s="25">
        <v>2509.2</v>
      </c>
      <c r="F58" s="44">
        <f t="shared" si="1"/>
        <v>0.9944909040466093</v>
      </c>
      <c r="G58" s="57"/>
    </row>
    <row r="59" spans="1:7" ht="12.75" customHeight="1">
      <c r="A59" s="24"/>
      <c r="B59" s="24" t="s">
        <v>362</v>
      </c>
      <c r="C59" s="25">
        <v>0</v>
      </c>
      <c r="D59" s="25">
        <v>3157</v>
      </c>
      <c r="E59" s="25">
        <v>3157</v>
      </c>
      <c r="F59" s="44">
        <f t="shared" si="1"/>
        <v>1</v>
      </c>
      <c r="G59" s="57"/>
    </row>
    <row r="60" spans="1:7" ht="12.75" customHeight="1">
      <c r="A60" s="24" t="s">
        <v>195</v>
      </c>
      <c r="B60" s="24" t="s">
        <v>341</v>
      </c>
      <c r="C60" s="25">
        <v>2999</v>
      </c>
      <c r="D60" s="25">
        <v>3557.2</v>
      </c>
      <c r="E60" s="25">
        <v>3555.7</v>
      </c>
      <c r="F60" s="44">
        <f t="shared" si="1"/>
        <v>0.9995783200269875</v>
      </c>
      <c r="G60" s="57"/>
    </row>
    <row r="61" spans="1:7" ht="12.75" customHeight="1">
      <c r="A61" s="24"/>
      <c r="B61" s="24" t="s">
        <v>362</v>
      </c>
      <c r="C61" s="25">
        <v>0</v>
      </c>
      <c r="D61" s="25">
        <v>4844</v>
      </c>
      <c r="E61" s="25">
        <v>4844</v>
      </c>
      <c r="F61" s="44">
        <f t="shared" si="1"/>
        <v>1</v>
      </c>
      <c r="G61" s="57"/>
    </row>
    <row r="62" spans="1:7" ht="12.75" customHeight="1">
      <c r="A62" s="24" t="s">
        <v>196</v>
      </c>
      <c r="B62" s="24" t="s">
        <v>341</v>
      </c>
      <c r="C62" s="25">
        <v>6777</v>
      </c>
      <c r="D62" s="25">
        <v>7293.2</v>
      </c>
      <c r="E62" s="25">
        <v>7330.1</v>
      </c>
      <c r="F62" s="44">
        <f t="shared" si="1"/>
        <v>1.0050595074864257</v>
      </c>
      <c r="G62" s="57"/>
    </row>
    <row r="63" spans="1:7" ht="12.75" customHeight="1">
      <c r="A63" s="24"/>
      <c r="B63" s="24" t="s">
        <v>104</v>
      </c>
      <c r="C63" s="25">
        <v>0</v>
      </c>
      <c r="D63" s="25">
        <v>35</v>
      </c>
      <c r="E63" s="25">
        <v>35</v>
      </c>
      <c r="F63" s="44">
        <f t="shared" si="1"/>
        <v>1</v>
      </c>
      <c r="G63" s="57"/>
    </row>
    <row r="64" spans="1:7" ht="12.75" customHeight="1">
      <c r="A64" s="24"/>
      <c r="B64" s="24" t="s">
        <v>362</v>
      </c>
      <c r="C64" s="25">
        <v>0</v>
      </c>
      <c r="D64" s="25">
        <v>7771</v>
      </c>
      <c r="E64" s="25">
        <v>7771</v>
      </c>
      <c r="F64" s="44">
        <f t="shared" si="1"/>
        <v>1</v>
      </c>
      <c r="G64" s="57"/>
    </row>
    <row r="65" spans="1:7" ht="12.75" customHeight="1">
      <c r="A65" s="24" t="s">
        <v>408</v>
      </c>
      <c r="B65" s="24" t="s">
        <v>341</v>
      </c>
      <c r="C65" s="25">
        <v>2369</v>
      </c>
      <c r="D65" s="25">
        <v>2518.1</v>
      </c>
      <c r="E65" s="25">
        <v>2541.9</v>
      </c>
      <c r="F65" s="44">
        <f t="shared" si="1"/>
        <v>1.0094515706286487</v>
      </c>
      <c r="G65" s="57"/>
    </row>
    <row r="66" spans="1:7" ht="12.75" customHeight="1">
      <c r="A66" s="24"/>
      <c r="B66" s="24" t="s">
        <v>362</v>
      </c>
      <c r="C66" s="25">
        <v>0</v>
      </c>
      <c r="D66" s="25">
        <v>3293</v>
      </c>
      <c r="E66" s="25">
        <v>3293</v>
      </c>
      <c r="F66" s="44">
        <f t="shared" si="1"/>
        <v>1</v>
      </c>
      <c r="G66" s="57"/>
    </row>
    <row r="67" spans="1:7" ht="12.75" customHeight="1">
      <c r="A67" s="24" t="s">
        <v>197</v>
      </c>
      <c r="B67" s="24" t="s">
        <v>341</v>
      </c>
      <c r="C67" s="25">
        <v>7584</v>
      </c>
      <c r="D67" s="25">
        <v>8738.1</v>
      </c>
      <c r="E67" s="25">
        <v>8738.6</v>
      </c>
      <c r="F67" s="44">
        <f t="shared" si="1"/>
        <v>1.000057220677264</v>
      </c>
      <c r="G67" s="57"/>
    </row>
    <row r="68" spans="1:7" ht="12.75" customHeight="1">
      <c r="A68" s="24"/>
      <c r="B68" s="26" t="s">
        <v>362</v>
      </c>
      <c r="C68" s="27">
        <v>0</v>
      </c>
      <c r="D68" s="27">
        <v>6692</v>
      </c>
      <c r="E68" s="27">
        <v>6692</v>
      </c>
      <c r="F68" s="44">
        <f t="shared" si="1"/>
        <v>1</v>
      </c>
      <c r="G68" s="57"/>
    </row>
    <row r="69" spans="1:7" ht="12.75" customHeight="1">
      <c r="A69" s="24" t="s">
        <v>342</v>
      </c>
      <c r="B69" s="24" t="s">
        <v>341</v>
      </c>
      <c r="C69" s="23">
        <f>SUM(C35,C38,C41,C43,C45,C48,C50,C52,C54,C56,C58,C60,C62,C65,C67)</f>
        <v>61910</v>
      </c>
      <c r="D69" s="23">
        <f>SUM(D35,D38,D41,D43,D45,D48,D50,D52,D54,D56,D58,D60,D62,D65,D67)</f>
        <v>68926.29999999999</v>
      </c>
      <c r="E69" s="23">
        <f>SUM(E35,E38,E41,E43,E45,E48,E50,E52,E54,E56,E58,E60,E62,E65,E67)</f>
        <v>69165.1</v>
      </c>
      <c r="F69" s="41">
        <f t="shared" si="1"/>
        <v>1.0034645701278033</v>
      </c>
      <c r="G69" s="57"/>
    </row>
    <row r="70" spans="1:7" ht="12.75" customHeight="1">
      <c r="A70" s="24"/>
      <c r="B70" s="24" t="s">
        <v>104</v>
      </c>
      <c r="C70" s="25">
        <f>SUM(C36,C39,C46,C63)</f>
        <v>0</v>
      </c>
      <c r="D70" s="25">
        <f>SUM(D36,D39,D46,D63)</f>
        <v>217</v>
      </c>
      <c r="E70" s="25">
        <f>SUM(E36,E39,E46,E63)</f>
        <v>217</v>
      </c>
      <c r="F70" s="44">
        <f t="shared" si="1"/>
        <v>1</v>
      </c>
      <c r="G70" s="57"/>
    </row>
    <row r="71" spans="1:7" ht="12.75" customHeight="1">
      <c r="A71" s="24"/>
      <c r="B71" s="26" t="s">
        <v>362</v>
      </c>
      <c r="C71" s="27">
        <f>SUM(C37,C40,C42,C44,C47,C49,C51,C53,C55,C57,C59,C61,C64,C66,C68)</f>
        <v>0</v>
      </c>
      <c r="D71" s="27">
        <f>SUM(D37,D40,D42,D44,D47,D49,D51,D53,D55,D57,D59,D61,D64,D66,D68)</f>
        <v>85194</v>
      </c>
      <c r="E71" s="27">
        <f>SUM(E37,E40,E42,E44,E47,E49,E51,E53,E55,E57,E59,E61,E64,E66,E68)</f>
        <v>85194</v>
      </c>
      <c r="F71" s="45">
        <f t="shared" si="1"/>
        <v>1</v>
      </c>
      <c r="G71" s="57"/>
    </row>
    <row r="72" spans="1:7" ht="12.75" customHeight="1">
      <c r="A72" s="35" t="s">
        <v>184</v>
      </c>
      <c r="B72" s="295"/>
      <c r="C72" s="27">
        <f>SUM(C69,C70,C71)</f>
        <v>61910</v>
      </c>
      <c r="D72" s="27">
        <f>SUM(D69,D70,D71)</f>
        <v>154337.3</v>
      </c>
      <c r="E72" s="27">
        <f>SUM(E69,E70,E71)</f>
        <v>154576.1</v>
      </c>
      <c r="F72" s="45">
        <f t="shared" si="1"/>
        <v>1.0015472604483817</v>
      </c>
      <c r="G72" s="63"/>
    </row>
    <row r="73" spans="1:7" ht="30.75" customHeight="1">
      <c r="A73" s="36" t="s">
        <v>177</v>
      </c>
      <c r="B73" s="37" t="s">
        <v>178</v>
      </c>
      <c r="C73" s="15" t="s">
        <v>176</v>
      </c>
      <c r="D73" s="15" t="s">
        <v>334</v>
      </c>
      <c r="E73" s="16" t="s">
        <v>397</v>
      </c>
      <c r="F73" s="52" t="s">
        <v>335</v>
      </c>
      <c r="G73" s="305" t="s">
        <v>398</v>
      </c>
    </row>
    <row r="74" spans="1:7" ht="12.75" customHeight="1">
      <c r="A74" s="24" t="s">
        <v>199</v>
      </c>
      <c r="B74" s="24" t="s">
        <v>341</v>
      </c>
      <c r="C74" s="25">
        <v>1741</v>
      </c>
      <c r="D74" s="25">
        <v>1816.6</v>
      </c>
      <c r="E74" s="25">
        <v>1892.6</v>
      </c>
      <c r="F74" s="44">
        <f t="shared" si="1"/>
        <v>1.0418363976659695</v>
      </c>
      <c r="G74" s="234"/>
    </row>
    <row r="75" spans="1:7" ht="12.75" customHeight="1">
      <c r="A75" s="24"/>
      <c r="B75" s="24" t="s">
        <v>362</v>
      </c>
      <c r="C75" s="25">
        <v>0</v>
      </c>
      <c r="D75" s="25">
        <v>1786</v>
      </c>
      <c r="E75" s="25">
        <v>1786</v>
      </c>
      <c r="F75" s="44">
        <f t="shared" si="1"/>
        <v>1</v>
      </c>
      <c r="G75" s="57"/>
    </row>
    <row r="76" spans="1:7" ht="12.75" customHeight="1">
      <c r="A76" s="24" t="s">
        <v>200</v>
      </c>
      <c r="B76" s="24" t="s">
        <v>341</v>
      </c>
      <c r="C76" s="25">
        <v>1233</v>
      </c>
      <c r="D76" s="25">
        <v>1364.9</v>
      </c>
      <c r="E76" s="25">
        <v>1388.5</v>
      </c>
      <c r="F76" s="44">
        <f>E76/D76</f>
        <v>1.0172906440032237</v>
      </c>
      <c r="G76" s="56"/>
    </row>
    <row r="77" spans="1:7" ht="12.75" customHeight="1">
      <c r="A77" s="24"/>
      <c r="B77" s="24" t="s">
        <v>362</v>
      </c>
      <c r="C77" s="25">
        <v>0</v>
      </c>
      <c r="D77" s="25">
        <v>1227</v>
      </c>
      <c r="E77" s="25">
        <v>1227</v>
      </c>
      <c r="F77" s="44">
        <f>E77/D77</f>
        <v>1</v>
      </c>
      <c r="G77" s="56"/>
    </row>
    <row r="78" spans="1:7" ht="12.75" customHeight="1">
      <c r="A78" s="24" t="s">
        <v>201</v>
      </c>
      <c r="B78" s="24" t="s">
        <v>341</v>
      </c>
      <c r="C78" s="25">
        <v>1234</v>
      </c>
      <c r="D78" s="25">
        <v>1278</v>
      </c>
      <c r="E78" s="25">
        <v>1346.5</v>
      </c>
      <c r="F78" s="44">
        <f aca="true" t="shared" si="2" ref="F78:F112">E78/D78</f>
        <v>1.0535993740219092</v>
      </c>
      <c r="G78" s="308"/>
    </row>
    <row r="79" spans="1:7" ht="12.75" customHeight="1">
      <c r="A79" s="24"/>
      <c r="B79" s="24" t="s">
        <v>362</v>
      </c>
      <c r="C79" s="25">
        <v>0</v>
      </c>
      <c r="D79" s="25">
        <v>1084</v>
      </c>
      <c r="E79" s="25">
        <v>1084</v>
      </c>
      <c r="F79" s="44">
        <f t="shared" si="2"/>
        <v>1</v>
      </c>
      <c r="G79" s="308"/>
    </row>
    <row r="80" spans="1:7" ht="12.75" customHeight="1">
      <c r="A80" s="24" t="s">
        <v>202</v>
      </c>
      <c r="B80" s="24" t="s">
        <v>341</v>
      </c>
      <c r="C80" s="25">
        <v>1713</v>
      </c>
      <c r="D80" s="25">
        <v>1795</v>
      </c>
      <c r="E80" s="25">
        <v>1857.6</v>
      </c>
      <c r="F80" s="44">
        <f t="shared" si="2"/>
        <v>1.034874651810585</v>
      </c>
      <c r="G80" s="308"/>
    </row>
    <row r="81" spans="1:7" ht="12.75" customHeight="1">
      <c r="A81" s="24"/>
      <c r="B81" s="24" t="s">
        <v>362</v>
      </c>
      <c r="C81" s="25">
        <v>0</v>
      </c>
      <c r="D81" s="25">
        <v>1805</v>
      </c>
      <c r="E81" s="25">
        <v>1805</v>
      </c>
      <c r="F81" s="44">
        <f t="shared" si="2"/>
        <v>1</v>
      </c>
      <c r="G81" s="308"/>
    </row>
    <row r="82" spans="1:7" ht="12.75" customHeight="1">
      <c r="A82" s="24" t="s">
        <v>203</v>
      </c>
      <c r="B82" s="24" t="s">
        <v>341</v>
      </c>
      <c r="C82" s="25">
        <v>1601.5</v>
      </c>
      <c r="D82" s="25">
        <v>1717.2</v>
      </c>
      <c r="E82" s="25">
        <v>1737.1</v>
      </c>
      <c r="F82" s="44">
        <f t="shared" si="2"/>
        <v>1.011588632657815</v>
      </c>
      <c r="G82" s="308"/>
    </row>
    <row r="83" spans="1:7" ht="12.75" customHeight="1">
      <c r="A83" s="24"/>
      <c r="B83" s="24" t="s">
        <v>362</v>
      </c>
      <c r="C83" s="25">
        <v>0</v>
      </c>
      <c r="D83" s="25">
        <v>1638</v>
      </c>
      <c r="E83" s="25">
        <v>1638</v>
      </c>
      <c r="F83" s="44">
        <f t="shared" si="2"/>
        <v>1</v>
      </c>
      <c r="G83" s="308"/>
    </row>
    <row r="84" spans="1:7" ht="12.75" customHeight="1">
      <c r="A84" s="24" t="s">
        <v>204</v>
      </c>
      <c r="B84" s="24" t="s">
        <v>341</v>
      </c>
      <c r="C84" s="25">
        <v>1514.4</v>
      </c>
      <c r="D84" s="25">
        <v>1590.4</v>
      </c>
      <c r="E84" s="25">
        <v>1592.9</v>
      </c>
      <c r="F84" s="44">
        <f t="shared" si="2"/>
        <v>1.0015719315895373</v>
      </c>
      <c r="G84" s="308"/>
    </row>
    <row r="85" spans="1:7" ht="12.75" customHeight="1">
      <c r="A85" s="24"/>
      <c r="B85" s="24" t="s">
        <v>104</v>
      </c>
      <c r="C85" s="25">
        <v>0</v>
      </c>
      <c r="D85" s="25">
        <v>44.8</v>
      </c>
      <c r="E85" s="25">
        <v>44.8</v>
      </c>
      <c r="F85" s="44">
        <f t="shared" si="2"/>
        <v>1</v>
      </c>
      <c r="G85" s="308"/>
    </row>
    <row r="86" spans="1:7" ht="12.75" customHeight="1">
      <c r="A86" s="24"/>
      <c r="B86" s="24" t="s">
        <v>362</v>
      </c>
      <c r="C86" s="25">
        <v>0</v>
      </c>
      <c r="D86" s="25">
        <v>1482</v>
      </c>
      <c r="E86" s="25">
        <v>1482</v>
      </c>
      <c r="F86" s="44">
        <f t="shared" si="2"/>
        <v>1</v>
      </c>
      <c r="G86" s="308"/>
    </row>
    <row r="87" spans="1:7" ht="12.75" customHeight="1">
      <c r="A87" s="24" t="s">
        <v>205</v>
      </c>
      <c r="B87" s="24" t="s">
        <v>341</v>
      </c>
      <c r="C87" s="25">
        <v>1611.8</v>
      </c>
      <c r="D87" s="25">
        <v>1680.5</v>
      </c>
      <c r="E87" s="25">
        <v>1730.2</v>
      </c>
      <c r="F87" s="44">
        <f t="shared" si="2"/>
        <v>1.0295745313894675</v>
      </c>
      <c r="G87" s="308"/>
    </row>
    <row r="88" spans="1:7" ht="12.75" customHeight="1">
      <c r="A88" s="24"/>
      <c r="B88" s="24" t="s">
        <v>362</v>
      </c>
      <c r="C88" s="25">
        <v>0</v>
      </c>
      <c r="D88" s="25">
        <v>1441</v>
      </c>
      <c r="E88" s="25">
        <v>1441</v>
      </c>
      <c r="F88" s="44">
        <f t="shared" si="2"/>
        <v>1</v>
      </c>
      <c r="G88" s="308"/>
    </row>
    <row r="89" spans="1:7" ht="12.75" customHeight="1">
      <c r="A89" s="24" t="s">
        <v>206</v>
      </c>
      <c r="B89" s="24" t="s">
        <v>341</v>
      </c>
      <c r="C89" s="25">
        <v>1533.1</v>
      </c>
      <c r="D89" s="25">
        <v>1601.8</v>
      </c>
      <c r="E89" s="25">
        <v>1668.6</v>
      </c>
      <c r="F89" s="44">
        <f t="shared" si="2"/>
        <v>1.0417030840304657</v>
      </c>
      <c r="G89" s="308"/>
    </row>
    <row r="90" spans="1:7" ht="12.75" customHeight="1">
      <c r="A90" s="24"/>
      <c r="B90" s="24" t="s">
        <v>362</v>
      </c>
      <c r="C90" s="25">
        <v>0</v>
      </c>
      <c r="D90" s="25">
        <v>1591</v>
      </c>
      <c r="E90" s="25">
        <v>1591</v>
      </c>
      <c r="F90" s="44">
        <f t="shared" si="2"/>
        <v>1</v>
      </c>
      <c r="G90" s="308"/>
    </row>
    <row r="91" spans="1:7" ht="12.75" customHeight="1">
      <c r="A91" s="24" t="s">
        <v>207</v>
      </c>
      <c r="B91" s="24" t="s">
        <v>341</v>
      </c>
      <c r="C91" s="25">
        <v>2153</v>
      </c>
      <c r="D91" s="25">
        <v>2237.5</v>
      </c>
      <c r="E91" s="25">
        <v>2334.1</v>
      </c>
      <c r="F91" s="44">
        <f t="shared" si="2"/>
        <v>1.0431731843575418</v>
      </c>
      <c r="G91" s="308"/>
    </row>
    <row r="92" spans="1:7" ht="12.75" customHeight="1">
      <c r="A92" s="24"/>
      <c r="B92" s="24" t="s">
        <v>362</v>
      </c>
      <c r="C92" s="25">
        <v>0</v>
      </c>
      <c r="D92" s="25">
        <v>1935</v>
      </c>
      <c r="E92" s="25">
        <v>1935</v>
      </c>
      <c r="F92" s="44">
        <f t="shared" si="2"/>
        <v>1</v>
      </c>
      <c r="G92" s="308"/>
    </row>
    <row r="93" spans="1:7" ht="12.75" customHeight="1">
      <c r="A93" s="24" t="s">
        <v>208</v>
      </c>
      <c r="B93" s="24" t="s">
        <v>341</v>
      </c>
      <c r="C93" s="25">
        <v>1215</v>
      </c>
      <c r="D93" s="25">
        <v>1283.7</v>
      </c>
      <c r="E93" s="25">
        <v>1307.8</v>
      </c>
      <c r="F93" s="44">
        <f t="shared" si="2"/>
        <v>1.0187738568201292</v>
      </c>
      <c r="G93" s="308"/>
    </row>
    <row r="94" spans="1:7" ht="12.75" customHeight="1">
      <c r="A94" s="24"/>
      <c r="B94" s="24" t="s">
        <v>362</v>
      </c>
      <c r="C94" s="25">
        <v>0</v>
      </c>
      <c r="D94" s="25">
        <v>1490</v>
      </c>
      <c r="E94" s="25">
        <v>1490</v>
      </c>
      <c r="F94" s="44">
        <f t="shared" si="2"/>
        <v>1</v>
      </c>
      <c r="G94" s="308"/>
    </row>
    <row r="95" spans="1:7" ht="12.75" customHeight="1">
      <c r="A95" s="24" t="s">
        <v>209</v>
      </c>
      <c r="B95" s="24" t="s">
        <v>341</v>
      </c>
      <c r="C95" s="25">
        <v>1462.5</v>
      </c>
      <c r="D95" s="25">
        <v>1530.5</v>
      </c>
      <c r="E95" s="25">
        <v>1560.9</v>
      </c>
      <c r="F95" s="44">
        <f t="shared" si="2"/>
        <v>1.019862789937929</v>
      </c>
      <c r="G95" s="308"/>
    </row>
    <row r="96" spans="1:7" ht="12.75" customHeight="1">
      <c r="A96" s="24"/>
      <c r="B96" s="24" t="s">
        <v>362</v>
      </c>
      <c r="C96" s="25">
        <v>0</v>
      </c>
      <c r="D96" s="25">
        <v>1586</v>
      </c>
      <c r="E96" s="25">
        <v>1586</v>
      </c>
      <c r="F96" s="44">
        <f t="shared" si="2"/>
        <v>1</v>
      </c>
      <c r="G96" s="308"/>
    </row>
    <row r="97" spans="1:7" ht="12.75" customHeight="1">
      <c r="A97" s="24" t="s">
        <v>210</v>
      </c>
      <c r="B97" s="24" t="s">
        <v>341</v>
      </c>
      <c r="C97" s="25">
        <v>1531</v>
      </c>
      <c r="D97" s="25">
        <v>1596.3</v>
      </c>
      <c r="E97" s="25">
        <v>1608.6</v>
      </c>
      <c r="F97" s="44">
        <f t="shared" si="2"/>
        <v>1.007705318549145</v>
      </c>
      <c r="G97" s="308"/>
    </row>
    <row r="98" spans="1:7" ht="12.75" customHeight="1">
      <c r="A98" s="24"/>
      <c r="B98" s="24" t="s">
        <v>362</v>
      </c>
      <c r="C98" s="25">
        <v>0</v>
      </c>
      <c r="D98" s="25">
        <v>1545</v>
      </c>
      <c r="E98" s="25">
        <v>1545</v>
      </c>
      <c r="F98" s="44">
        <f t="shared" si="2"/>
        <v>1</v>
      </c>
      <c r="G98" s="308"/>
    </row>
    <row r="99" spans="1:7" ht="12.75" customHeight="1">
      <c r="A99" s="24" t="s">
        <v>211</v>
      </c>
      <c r="B99" s="24" t="s">
        <v>341</v>
      </c>
      <c r="C99" s="25">
        <v>1206</v>
      </c>
      <c r="D99" s="25">
        <v>1257.6</v>
      </c>
      <c r="E99" s="25">
        <v>1313</v>
      </c>
      <c r="F99" s="44">
        <f t="shared" si="2"/>
        <v>1.044052162849873</v>
      </c>
      <c r="G99" s="308"/>
    </row>
    <row r="100" spans="1:7" ht="12.75" customHeight="1">
      <c r="A100" s="24"/>
      <c r="B100" s="24" t="s">
        <v>362</v>
      </c>
      <c r="C100" s="25">
        <v>0</v>
      </c>
      <c r="D100" s="25">
        <v>1156</v>
      </c>
      <c r="E100" s="25">
        <v>1156</v>
      </c>
      <c r="F100" s="44">
        <f t="shared" si="2"/>
        <v>1</v>
      </c>
      <c r="G100" s="308"/>
    </row>
    <row r="101" spans="1:7" ht="12.75" customHeight="1">
      <c r="A101" s="24" t="s">
        <v>212</v>
      </c>
      <c r="B101" s="24" t="s">
        <v>341</v>
      </c>
      <c r="C101" s="25">
        <v>874</v>
      </c>
      <c r="D101" s="25">
        <v>977</v>
      </c>
      <c r="E101" s="25">
        <v>984.1</v>
      </c>
      <c r="F101" s="44">
        <f t="shared" si="2"/>
        <v>1.007267144319345</v>
      </c>
      <c r="G101" s="308"/>
    </row>
    <row r="102" spans="1:7" ht="12.75" customHeight="1">
      <c r="A102" s="24"/>
      <c r="B102" s="24" t="s">
        <v>362</v>
      </c>
      <c r="C102" s="25">
        <v>0</v>
      </c>
      <c r="D102" s="25">
        <v>871</v>
      </c>
      <c r="E102" s="25">
        <v>871</v>
      </c>
      <c r="F102" s="44">
        <f t="shared" si="2"/>
        <v>1</v>
      </c>
      <c r="G102" s="308"/>
    </row>
    <row r="103" spans="1:7" ht="12.75" customHeight="1">
      <c r="A103" s="24" t="s">
        <v>213</v>
      </c>
      <c r="B103" s="24" t="s">
        <v>341</v>
      </c>
      <c r="C103" s="25">
        <v>1289</v>
      </c>
      <c r="D103" s="25">
        <v>1378.7</v>
      </c>
      <c r="E103" s="25">
        <v>1443.8</v>
      </c>
      <c r="F103" s="44">
        <f t="shared" si="2"/>
        <v>1.0472183941394066</v>
      </c>
      <c r="G103" s="308"/>
    </row>
    <row r="104" spans="1:7" ht="12.75" customHeight="1">
      <c r="A104" s="24"/>
      <c r="B104" s="24" t="s">
        <v>104</v>
      </c>
      <c r="C104" s="25">
        <v>0</v>
      </c>
      <c r="D104" s="25">
        <v>50</v>
      </c>
      <c r="E104" s="25">
        <v>50</v>
      </c>
      <c r="F104" s="44">
        <f t="shared" si="2"/>
        <v>1</v>
      </c>
      <c r="G104" s="308"/>
    </row>
    <row r="105" spans="1:7" ht="12.75" customHeight="1">
      <c r="A105" s="24"/>
      <c r="B105" s="24" t="s">
        <v>362</v>
      </c>
      <c r="C105" s="25">
        <v>0</v>
      </c>
      <c r="D105" s="25">
        <v>1445</v>
      </c>
      <c r="E105" s="25">
        <v>1445</v>
      </c>
      <c r="F105" s="44">
        <f t="shared" si="2"/>
        <v>1</v>
      </c>
      <c r="G105" s="308"/>
    </row>
    <row r="106" spans="1:7" ht="12.75" customHeight="1">
      <c r="A106" s="24" t="s">
        <v>214</v>
      </c>
      <c r="B106" s="24" t="s">
        <v>341</v>
      </c>
      <c r="C106" s="25">
        <v>1042</v>
      </c>
      <c r="D106" s="25">
        <v>1126</v>
      </c>
      <c r="E106" s="25">
        <v>1173.6</v>
      </c>
      <c r="F106" s="44">
        <f t="shared" si="2"/>
        <v>1.0422735346358791</v>
      </c>
      <c r="G106" s="308"/>
    </row>
    <row r="107" spans="1:7" ht="12.75" customHeight="1">
      <c r="A107" s="24"/>
      <c r="B107" s="24" t="s">
        <v>362</v>
      </c>
      <c r="C107" s="25">
        <v>0</v>
      </c>
      <c r="D107" s="25">
        <v>1187</v>
      </c>
      <c r="E107" s="25">
        <v>1187</v>
      </c>
      <c r="F107" s="44">
        <f t="shared" si="2"/>
        <v>1</v>
      </c>
      <c r="G107" s="308"/>
    </row>
    <row r="108" spans="1:7" ht="12.75" customHeight="1">
      <c r="A108" s="24" t="s">
        <v>343</v>
      </c>
      <c r="B108" s="22" t="s">
        <v>341</v>
      </c>
      <c r="C108" s="23">
        <f>SUM(C74,C76,C78,C80,C82,C84,C87,C89,C91,C93,C95,C97,C99,C101,C103,C106)</f>
        <v>22954.3</v>
      </c>
      <c r="D108" s="23">
        <f>SUM(D74,D76,D78,D80,D82,D84,D87,D89,D91,D93,D95,D97,D99,D101,D103,D106)</f>
        <v>24231.699999999997</v>
      </c>
      <c r="E108" s="23">
        <f>SUM(E74,E76,E78,E80,E82,E84,E87,E89,E91,E93,E95,E97,E99,E101,E103,E106)</f>
        <v>24939.899999999998</v>
      </c>
      <c r="F108" s="41">
        <f t="shared" si="2"/>
        <v>1.0292261789309045</v>
      </c>
      <c r="G108" s="308"/>
    </row>
    <row r="109" spans="1:7" ht="12.75" customHeight="1">
      <c r="A109" s="24"/>
      <c r="B109" s="24" t="s">
        <v>104</v>
      </c>
      <c r="C109" s="25">
        <f>SUM(C104)</f>
        <v>0</v>
      </c>
      <c r="D109" s="25">
        <f>SUM(D85,D104)</f>
        <v>94.8</v>
      </c>
      <c r="E109" s="25">
        <f>SUM(E85,E104)</f>
        <v>94.8</v>
      </c>
      <c r="F109" s="44">
        <f t="shared" si="2"/>
        <v>1</v>
      </c>
      <c r="G109" s="308"/>
    </row>
    <row r="110" spans="1:7" ht="12.75" customHeight="1">
      <c r="A110" s="24"/>
      <c r="B110" s="26" t="s">
        <v>362</v>
      </c>
      <c r="C110" s="27">
        <f>SUM(C75,C77,C79,C81,C83,C86,C88,C90,C92,C94,C96,C98,C100,C102,C105,C107)</f>
        <v>0</v>
      </c>
      <c r="D110" s="27">
        <f>SUM(D75,D77,D79,D81,D83,D86,D88,D90,D92,D94,D96,D98,D100,D102,D105,D107)</f>
        <v>23269</v>
      </c>
      <c r="E110" s="27">
        <f>SUM(E75,E77,E79,E81,E83,E86,E88,E90,E92,E94,E96,E98,E100,E102,E105,E107)</f>
        <v>23269</v>
      </c>
      <c r="F110" s="45">
        <f t="shared" si="2"/>
        <v>1</v>
      </c>
      <c r="G110" s="308"/>
    </row>
    <row r="111" spans="1:7" ht="12.75" customHeight="1">
      <c r="A111" s="35" t="s">
        <v>198</v>
      </c>
      <c r="B111" s="290"/>
      <c r="C111" s="27">
        <f>SUM(C108,C109,C110)</f>
        <v>22954.3</v>
      </c>
      <c r="D111" s="27">
        <f>SUM(D108,D109,D110)</f>
        <v>47595.5</v>
      </c>
      <c r="E111" s="27">
        <f>SUM(E108,E109,E110)</f>
        <v>48303.7</v>
      </c>
      <c r="F111" s="45">
        <f t="shared" si="2"/>
        <v>1.014879557941402</v>
      </c>
      <c r="G111" s="308"/>
    </row>
    <row r="112" spans="1:7" ht="12.75" customHeight="1">
      <c r="A112" s="26" t="s">
        <v>215</v>
      </c>
      <c r="B112" s="30"/>
      <c r="C112" s="257">
        <f>SUM(C72,C111)</f>
        <v>84864.3</v>
      </c>
      <c r="D112" s="257">
        <f>SUM(D72,D111)</f>
        <v>201932.8</v>
      </c>
      <c r="E112" s="257">
        <f>SUM(E72,E111)</f>
        <v>202879.8</v>
      </c>
      <c r="F112" s="296">
        <f t="shared" si="2"/>
        <v>1.0046896789426978</v>
      </c>
      <c r="G112" s="307"/>
    </row>
    <row r="113" spans="1:7" ht="12.75" customHeight="1">
      <c r="A113" s="22" t="s">
        <v>480</v>
      </c>
      <c r="B113" s="22" t="s">
        <v>99</v>
      </c>
      <c r="C113" s="23">
        <v>0</v>
      </c>
      <c r="D113" s="23">
        <v>19207.5</v>
      </c>
      <c r="E113" s="23">
        <v>19078.7</v>
      </c>
      <c r="F113" s="41">
        <f aca="true" t="shared" si="3" ref="F113:F122">E113/D113</f>
        <v>0.9932942860861643</v>
      </c>
      <c r="G113" s="308"/>
    </row>
    <row r="114" spans="1:7" ht="12.75" customHeight="1">
      <c r="A114" s="24"/>
      <c r="B114" s="26" t="s">
        <v>392</v>
      </c>
      <c r="C114" s="27">
        <v>0</v>
      </c>
      <c r="D114" s="27">
        <v>419.5</v>
      </c>
      <c r="E114" s="27">
        <v>419.5</v>
      </c>
      <c r="F114" s="45">
        <f t="shared" si="3"/>
        <v>1</v>
      </c>
      <c r="G114" s="308"/>
    </row>
    <row r="115" spans="1:7" ht="12.75" customHeight="1">
      <c r="A115" s="35" t="s">
        <v>404</v>
      </c>
      <c r="B115" s="290"/>
      <c r="C115" s="27">
        <f>SUM(C113,C114)</f>
        <v>0</v>
      </c>
      <c r="D115" s="27">
        <f>SUM(D113,D114)</f>
        <v>19627</v>
      </c>
      <c r="E115" s="27">
        <f>SUM(E113,E114)</f>
        <v>19498.2</v>
      </c>
      <c r="F115" s="45">
        <f t="shared" si="3"/>
        <v>0.9934376114536099</v>
      </c>
      <c r="G115" s="308"/>
    </row>
    <row r="116" spans="1:7" ht="12.75" customHeight="1">
      <c r="A116" s="258" t="s">
        <v>481</v>
      </c>
      <c r="B116" s="24" t="s">
        <v>99</v>
      </c>
      <c r="C116" s="25">
        <v>0</v>
      </c>
      <c r="D116" s="25">
        <v>2858.3</v>
      </c>
      <c r="E116" s="25">
        <v>2858.4</v>
      </c>
      <c r="F116" s="44">
        <f t="shared" si="3"/>
        <v>1.0000349858307385</v>
      </c>
      <c r="G116" s="308"/>
    </row>
    <row r="117" spans="1:7" ht="12.75" customHeight="1">
      <c r="A117" s="258"/>
      <c r="B117" s="24" t="s">
        <v>392</v>
      </c>
      <c r="C117" s="27">
        <v>55480</v>
      </c>
      <c r="D117" s="27">
        <v>68325.1</v>
      </c>
      <c r="E117" s="27">
        <v>64445.5</v>
      </c>
      <c r="F117" s="45">
        <f t="shared" si="3"/>
        <v>0.9432185243783031</v>
      </c>
      <c r="G117" s="308"/>
    </row>
    <row r="118" spans="1:7" ht="12.75" customHeight="1">
      <c r="A118" s="287" t="s">
        <v>364</v>
      </c>
      <c r="B118" s="259"/>
      <c r="C118" s="27">
        <f>SUM(C116,C117)</f>
        <v>55480</v>
      </c>
      <c r="D118" s="27">
        <f>SUM(D116,D117)</f>
        <v>71183.40000000001</v>
      </c>
      <c r="E118" s="27">
        <f>SUM(E116,E117)</f>
        <v>67303.9</v>
      </c>
      <c r="F118" s="45">
        <f t="shared" si="3"/>
        <v>0.94549993397337</v>
      </c>
      <c r="G118" s="309"/>
    </row>
    <row r="119" spans="1:7" ht="13.5" customHeight="1">
      <c r="A119" s="568" t="s">
        <v>141</v>
      </c>
      <c r="B119" s="24" t="s">
        <v>99</v>
      </c>
      <c r="C119" s="23">
        <f>SUM(C31,C113,C116,C69,C108)</f>
        <v>124382.3</v>
      </c>
      <c r="D119" s="23">
        <f>SUM(D31,D113,D116,D69,D108)</f>
        <v>126529.39999999998</v>
      </c>
      <c r="E119" s="23">
        <f>SUM(E31,E113,E116,E69,E108)</f>
        <v>122495.4</v>
      </c>
      <c r="F119" s="41">
        <f t="shared" si="3"/>
        <v>0.9681180816474275</v>
      </c>
      <c r="G119" s="307">
        <v>121130.4</v>
      </c>
    </row>
    <row r="120" spans="1:7" ht="13.5" customHeight="1">
      <c r="A120" s="569"/>
      <c r="B120" s="24" t="s">
        <v>392</v>
      </c>
      <c r="C120" s="25">
        <f>SUM(C32,C117)</f>
        <v>55915</v>
      </c>
      <c r="D120" s="25">
        <f>SUM(D32,D114,D117)</f>
        <v>68744.6</v>
      </c>
      <c r="E120" s="25">
        <f>SUM(E32,E114,E117)</f>
        <v>64865</v>
      </c>
      <c r="F120" s="44">
        <f t="shared" si="3"/>
        <v>0.9435650218344422</v>
      </c>
      <c r="G120" s="307">
        <v>74390.7</v>
      </c>
    </row>
    <row r="121" spans="1:7" ht="13.5" customHeight="1">
      <c r="A121" s="569"/>
      <c r="B121" s="24" t="s">
        <v>104</v>
      </c>
      <c r="C121" s="25">
        <f>SUM(C33,C70,C109)</f>
        <v>1000</v>
      </c>
      <c r="D121" s="25">
        <f>SUM(D33,D70,D109)</f>
        <v>1074.8</v>
      </c>
      <c r="E121" s="25">
        <f>SUM(E33,E70,E109)</f>
        <v>1074.8</v>
      </c>
      <c r="F121" s="44">
        <f t="shared" si="3"/>
        <v>1</v>
      </c>
      <c r="G121" s="307">
        <v>1206.6</v>
      </c>
    </row>
    <row r="122" spans="1:7" ht="13.5" customHeight="1">
      <c r="A122" s="569"/>
      <c r="B122" s="26" t="s">
        <v>362</v>
      </c>
      <c r="C122" s="27">
        <f>SUM(C71,C110)</f>
        <v>0</v>
      </c>
      <c r="D122" s="27">
        <f>SUM(D71,D110)</f>
        <v>108463</v>
      </c>
      <c r="E122" s="27">
        <f>SUM(E71,E110)</f>
        <v>108463</v>
      </c>
      <c r="F122" s="44">
        <f t="shared" si="3"/>
        <v>1</v>
      </c>
      <c r="G122" s="306">
        <v>0</v>
      </c>
    </row>
    <row r="123" spans="1:7" ht="15.75" customHeight="1">
      <c r="A123" s="567"/>
      <c r="B123" s="49"/>
      <c r="C123" s="18">
        <f>SUM(C119,C120,C121,C122)</f>
        <v>181297.3</v>
      </c>
      <c r="D123" s="18">
        <f>SUM(D119,D120,D121,D122)</f>
        <v>304811.8</v>
      </c>
      <c r="E123" s="18">
        <f>SUM(E119,E120,E121,E122)</f>
        <v>296898.19999999995</v>
      </c>
      <c r="F123" s="38">
        <f>E123/D123</f>
        <v>0.974037750507034</v>
      </c>
      <c r="G123" s="18">
        <f>SUM(G119:G122)</f>
        <v>196727.69999999998</v>
      </c>
    </row>
    <row r="124" spans="1:7" ht="12.75" customHeight="1">
      <c r="A124" s="24" t="s">
        <v>482</v>
      </c>
      <c r="B124" s="24" t="s">
        <v>99</v>
      </c>
      <c r="C124" s="25">
        <v>46681</v>
      </c>
      <c r="D124" s="25">
        <v>46919.7</v>
      </c>
      <c r="E124" s="25">
        <v>44646.6</v>
      </c>
      <c r="F124" s="41">
        <f>E124/D124</f>
        <v>0.9515533986790197</v>
      </c>
      <c r="G124" s="310"/>
    </row>
    <row r="125" spans="1:7" ht="12.75" customHeight="1">
      <c r="A125" s="24"/>
      <c r="B125" s="26" t="s">
        <v>104</v>
      </c>
      <c r="C125" s="27">
        <v>900</v>
      </c>
      <c r="D125" s="27">
        <v>615.6</v>
      </c>
      <c r="E125" s="27">
        <v>583.3</v>
      </c>
      <c r="F125" s="45">
        <f aca="true" t="shared" si="4" ref="F125:F199">E125/D125</f>
        <v>0.9475308641975307</v>
      </c>
      <c r="G125" s="308"/>
    </row>
    <row r="126" spans="1:7" ht="12.75" customHeight="1">
      <c r="A126" s="19" t="s">
        <v>467</v>
      </c>
      <c r="B126" s="259"/>
      <c r="C126" s="21">
        <f>SUM(C124,C125)</f>
        <v>47581</v>
      </c>
      <c r="D126" s="21">
        <f>SUM(D124,D125)</f>
        <v>47535.299999999996</v>
      </c>
      <c r="E126" s="21">
        <f>SUM(E124,E125)</f>
        <v>45229.9</v>
      </c>
      <c r="F126" s="41">
        <f t="shared" si="4"/>
        <v>0.9515013053457116</v>
      </c>
      <c r="G126" s="308"/>
    </row>
    <row r="127" spans="1:7" ht="12.75" customHeight="1">
      <c r="A127" s="24" t="s">
        <v>469</v>
      </c>
      <c r="B127" s="24" t="s">
        <v>99</v>
      </c>
      <c r="C127" s="25">
        <v>0</v>
      </c>
      <c r="D127" s="25">
        <v>189</v>
      </c>
      <c r="E127" s="25">
        <v>182.3</v>
      </c>
      <c r="F127" s="41">
        <f t="shared" si="4"/>
        <v>0.9645502645502646</v>
      </c>
      <c r="G127" s="308"/>
    </row>
    <row r="128" spans="1:7" ht="12.75" customHeight="1">
      <c r="A128" s="263" t="s">
        <v>468</v>
      </c>
      <c r="B128" s="263"/>
      <c r="C128" s="21">
        <f>SUM(C126,C127)</f>
        <v>47581</v>
      </c>
      <c r="D128" s="21">
        <f>SUM(D126,D127)</f>
        <v>47724.299999999996</v>
      </c>
      <c r="E128" s="21">
        <f>SUM(E126,E127)</f>
        <v>45412.200000000004</v>
      </c>
      <c r="F128" s="41">
        <f t="shared" si="4"/>
        <v>0.9515529824429066</v>
      </c>
      <c r="G128" s="308"/>
    </row>
    <row r="129" spans="1:7" ht="12.75">
      <c r="A129" s="22" t="s">
        <v>483</v>
      </c>
      <c r="B129" s="22" t="s">
        <v>99</v>
      </c>
      <c r="C129" s="32">
        <v>9129</v>
      </c>
      <c r="D129" s="32">
        <v>11749.9</v>
      </c>
      <c r="E129" s="32">
        <v>8888</v>
      </c>
      <c r="F129" s="41">
        <f t="shared" si="4"/>
        <v>0.7564319696337841</v>
      </c>
      <c r="G129" s="308"/>
    </row>
    <row r="130" spans="1:7" ht="12.75">
      <c r="A130" s="24"/>
      <c r="B130" s="26" t="s">
        <v>392</v>
      </c>
      <c r="C130" s="311">
        <v>0</v>
      </c>
      <c r="D130" s="311">
        <v>47.5</v>
      </c>
      <c r="E130" s="311">
        <v>47.5</v>
      </c>
      <c r="F130" s="45">
        <f t="shared" si="4"/>
        <v>1</v>
      </c>
      <c r="G130" s="308"/>
    </row>
    <row r="131" spans="1:7" ht="12.75">
      <c r="A131" s="35" t="s">
        <v>405</v>
      </c>
      <c r="B131" s="259"/>
      <c r="C131" s="311">
        <f>SUM(C129:C130)</f>
        <v>9129</v>
      </c>
      <c r="D131" s="311">
        <f>SUM(D129:D130)</f>
        <v>11797.4</v>
      </c>
      <c r="E131" s="311">
        <f>SUM(E129:E130)</f>
        <v>8935.5</v>
      </c>
      <c r="F131" s="45">
        <f t="shared" si="4"/>
        <v>0.7574126502449693</v>
      </c>
      <c r="G131" s="308"/>
    </row>
    <row r="132" spans="1:7" ht="12.75">
      <c r="A132" s="26" t="s">
        <v>484</v>
      </c>
      <c r="B132" s="26" t="s">
        <v>99</v>
      </c>
      <c r="C132" s="27">
        <v>2239</v>
      </c>
      <c r="D132" s="27">
        <v>2169</v>
      </c>
      <c r="E132" s="27">
        <v>1731.9</v>
      </c>
      <c r="F132" s="45">
        <f t="shared" si="4"/>
        <v>0.798478561549101</v>
      </c>
      <c r="G132" s="308"/>
    </row>
    <row r="133" spans="1:7" ht="12.75">
      <c r="A133" s="28" t="s">
        <v>485</v>
      </c>
      <c r="B133" s="28" t="s">
        <v>99</v>
      </c>
      <c r="C133" s="288">
        <v>5399</v>
      </c>
      <c r="D133" s="288">
        <v>5570</v>
      </c>
      <c r="E133" s="288">
        <v>5546.3</v>
      </c>
      <c r="F133" s="40">
        <f t="shared" si="4"/>
        <v>0.9957450628366248</v>
      </c>
      <c r="G133" s="308"/>
    </row>
    <row r="134" spans="1:7" ht="12.75">
      <c r="A134" s="24" t="s">
        <v>486</v>
      </c>
      <c r="B134" s="22" t="s">
        <v>344</v>
      </c>
      <c r="C134" s="289">
        <v>0</v>
      </c>
      <c r="D134" s="289">
        <v>37167.5</v>
      </c>
      <c r="E134" s="289">
        <v>37167.5</v>
      </c>
      <c r="F134" s="41">
        <f t="shared" si="4"/>
        <v>1</v>
      </c>
      <c r="G134" s="308"/>
    </row>
    <row r="135" spans="1:7" ht="12.75">
      <c r="A135" s="24"/>
      <c r="B135" s="26" t="s">
        <v>101</v>
      </c>
      <c r="C135" s="27">
        <v>7300</v>
      </c>
      <c r="D135" s="27">
        <v>7450</v>
      </c>
      <c r="E135" s="27">
        <v>7140</v>
      </c>
      <c r="F135" s="45">
        <f t="shared" si="4"/>
        <v>0.9583892617449664</v>
      </c>
      <c r="G135" s="308"/>
    </row>
    <row r="136" spans="1:7" ht="12.75">
      <c r="A136" s="35" t="s">
        <v>365</v>
      </c>
      <c r="B136" s="259"/>
      <c r="C136" s="27">
        <f>SUM(C134,C135)</f>
        <v>7300</v>
      </c>
      <c r="D136" s="27">
        <f>SUM(D134,D135)</f>
        <v>44617.5</v>
      </c>
      <c r="E136" s="27">
        <f>SUM(E134,E135)</f>
        <v>44307.5</v>
      </c>
      <c r="F136" s="40">
        <f t="shared" si="4"/>
        <v>0.9930520535664258</v>
      </c>
      <c r="G136" s="308"/>
    </row>
    <row r="137" spans="1:7" ht="12.75">
      <c r="A137" s="28" t="s">
        <v>487</v>
      </c>
      <c r="B137" s="26" t="s">
        <v>99</v>
      </c>
      <c r="C137" s="27">
        <v>17276</v>
      </c>
      <c r="D137" s="27">
        <v>17344.7</v>
      </c>
      <c r="E137" s="27">
        <v>17344.6</v>
      </c>
      <c r="F137" s="40">
        <f t="shared" si="4"/>
        <v>0.9999942345500353</v>
      </c>
      <c r="G137" s="308"/>
    </row>
    <row r="138" spans="1:7" ht="12.75">
      <c r="A138" s="19" t="s">
        <v>382</v>
      </c>
      <c r="B138" s="26" t="s">
        <v>99</v>
      </c>
      <c r="C138" s="27">
        <v>0</v>
      </c>
      <c r="D138" s="27">
        <v>590</v>
      </c>
      <c r="E138" s="27">
        <v>589.9</v>
      </c>
      <c r="F138" s="45">
        <f t="shared" si="4"/>
        <v>0.9998305084745762</v>
      </c>
      <c r="G138" s="308"/>
    </row>
    <row r="139" spans="1:7" ht="12.75">
      <c r="A139" s="19" t="s">
        <v>386</v>
      </c>
      <c r="B139" s="28" t="s">
        <v>392</v>
      </c>
      <c r="C139" s="25">
        <v>0</v>
      </c>
      <c r="D139" s="25">
        <v>350</v>
      </c>
      <c r="E139" s="25">
        <v>311.7</v>
      </c>
      <c r="F139" s="44">
        <f t="shared" si="4"/>
        <v>0.8905714285714286</v>
      </c>
      <c r="G139" s="309"/>
    </row>
    <row r="140" spans="1:7" ht="12.75">
      <c r="A140" s="568" t="s">
        <v>139</v>
      </c>
      <c r="B140" s="24" t="s">
        <v>99</v>
      </c>
      <c r="C140" s="32">
        <f>SUM(C124,C127,C129,C132,C133,C134,C137,C138)</f>
        <v>80724</v>
      </c>
      <c r="D140" s="32">
        <f>SUM(D124,D127,D129,D132,D133,D134,D137,D138)</f>
        <v>121699.8</v>
      </c>
      <c r="E140" s="32">
        <f>SUM(E124,E127,E129,E132,E133,E134,E137,E138)</f>
        <v>116097.1</v>
      </c>
      <c r="F140" s="41">
        <f t="shared" si="4"/>
        <v>0.9539629481724703</v>
      </c>
      <c r="G140" s="307">
        <v>77634.5</v>
      </c>
    </row>
    <row r="141" spans="1:7" ht="12.75">
      <c r="A141" s="539"/>
      <c r="B141" s="24" t="s">
        <v>392</v>
      </c>
      <c r="C141" s="33">
        <f>SUM(C130,C135,C139)</f>
        <v>7300</v>
      </c>
      <c r="D141" s="33">
        <f>SUM(D130,D135,D139)</f>
        <v>7847.5</v>
      </c>
      <c r="E141" s="33">
        <f>SUM(E130,E135,E139)</f>
        <v>7499.2</v>
      </c>
      <c r="F141" s="44">
        <f t="shared" si="4"/>
        <v>0.9556164383561644</v>
      </c>
      <c r="G141" s="307">
        <v>0</v>
      </c>
    </row>
    <row r="142" spans="1:7" ht="12.75">
      <c r="A142" s="539"/>
      <c r="B142" s="24" t="s">
        <v>104</v>
      </c>
      <c r="C142" s="33">
        <f>SUM(C125)</f>
        <v>900</v>
      </c>
      <c r="D142" s="33">
        <f>SUM(D125)</f>
        <v>615.6</v>
      </c>
      <c r="E142" s="33">
        <f>SUM(E125)</f>
        <v>583.3</v>
      </c>
      <c r="F142" s="45">
        <f t="shared" si="4"/>
        <v>0.9475308641975307</v>
      </c>
      <c r="G142" s="306">
        <v>379.8</v>
      </c>
    </row>
    <row r="143" spans="1:7" ht="12.75">
      <c r="A143" s="540"/>
      <c r="B143" s="34"/>
      <c r="C143" s="18">
        <f>SUM(C140,C141,C142)</f>
        <v>88924</v>
      </c>
      <c r="D143" s="18">
        <f>SUM(D140,D141,D142)</f>
        <v>130162.90000000001</v>
      </c>
      <c r="E143" s="18">
        <f>SUM(E140,E141,E142)</f>
        <v>124179.6</v>
      </c>
      <c r="F143" s="38">
        <f t="shared" si="4"/>
        <v>0.9540322165532574</v>
      </c>
      <c r="G143" s="18">
        <f>SUM(G140:G142)</f>
        <v>78014.3</v>
      </c>
    </row>
    <row r="144" spans="1:7" ht="30.75" customHeight="1">
      <c r="A144" s="36" t="s">
        <v>177</v>
      </c>
      <c r="B144" s="37" t="s">
        <v>178</v>
      </c>
      <c r="C144" s="15" t="s">
        <v>176</v>
      </c>
      <c r="D144" s="15" t="s">
        <v>334</v>
      </c>
      <c r="E144" s="16" t="s">
        <v>397</v>
      </c>
      <c r="F144" s="52" t="s">
        <v>335</v>
      </c>
      <c r="G144" s="305" t="s">
        <v>398</v>
      </c>
    </row>
    <row r="145" spans="1:7" ht="12.75">
      <c r="A145" s="24" t="s">
        <v>488</v>
      </c>
      <c r="B145" s="24" t="s">
        <v>99</v>
      </c>
      <c r="C145" s="25">
        <v>4198</v>
      </c>
      <c r="D145" s="25">
        <v>7274.5</v>
      </c>
      <c r="E145" s="25">
        <v>5899.1</v>
      </c>
      <c r="F145" s="41">
        <f t="shared" si="4"/>
        <v>0.8109285861571243</v>
      </c>
      <c r="G145" s="310"/>
    </row>
    <row r="146" spans="1:7" ht="12.75">
      <c r="A146" s="24"/>
      <c r="B146" s="24" t="s">
        <v>392</v>
      </c>
      <c r="C146" s="25">
        <v>0</v>
      </c>
      <c r="D146" s="25">
        <v>1200</v>
      </c>
      <c r="E146" s="25">
        <v>0</v>
      </c>
      <c r="F146" s="44">
        <f t="shared" si="4"/>
        <v>0</v>
      </c>
      <c r="G146" s="308"/>
    </row>
    <row r="147" spans="1:7" ht="12.75">
      <c r="A147" s="24"/>
      <c r="B147" s="26" t="s">
        <v>104</v>
      </c>
      <c r="C147" s="27">
        <v>1500</v>
      </c>
      <c r="D147" s="27">
        <v>1214</v>
      </c>
      <c r="E147" s="27">
        <v>1197.5</v>
      </c>
      <c r="F147" s="45">
        <f t="shared" si="4"/>
        <v>0.9864085667215815</v>
      </c>
      <c r="G147" s="308"/>
    </row>
    <row r="148" spans="1:7" ht="12.75">
      <c r="A148" s="35" t="s">
        <v>366</v>
      </c>
      <c r="B148" s="290"/>
      <c r="C148" s="27">
        <f>SUM(C145,C146,C147)</f>
        <v>5698</v>
      </c>
      <c r="D148" s="27">
        <f>SUM(D145,D146,D147)</f>
        <v>9688.5</v>
      </c>
      <c r="E148" s="27">
        <f>SUM(E145,E146,E147)</f>
        <v>7096.6</v>
      </c>
      <c r="F148" s="45">
        <f t="shared" si="4"/>
        <v>0.7324766475718636</v>
      </c>
      <c r="G148" s="308"/>
    </row>
    <row r="149" spans="1:7" ht="12.75">
      <c r="A149" s="26" t="s">
        <v>489</v>
      </c>
      <c r="B149" s="26" t="s">
        <v>99</v>
      </c>
      <c r="C149" s="21">
        <v>1780</v>
      </c>
      <c r="D149" s="21">
        <v>1830</v>
      </c>
      <c r="E149" s="21">
        <v>1830</v>
      </c>
      <c r="F149" s="41">
        <f t="shared" si="4"/>
        <v>1</v>
      </c>
      <c r="G149" s="308"/>
    </row>
    <row r="150" spans="1:7" ht="12.75">
      <c r="A150" s="28" t="s">
        <v>490</v>
      </c>
      <c r="B150" s="28" t="s">
        <v>99</v>
      </c>
      <c r="C150" s="21">
        <v>820</v>
      </c>
      <c r="D150" s="21">
        <v>820</v>
      </c>
      <c r="E150" s="21">
        <v>338.4</v>
      </c>
      <c r="F150" s="41">
        <f t="shared" si="4"/>
        <v>0.41268292682926827</v>
      </c>
      <c r="G150" s="308"/>
    </row>
    <row r="151" spans="1:7" ht="12.75">
      <c r="A151" s="22" t="s">
        <v>491</v>
      </c>
      <c r="B151" s="22" t="s">
        <v>99</v>
      </c>
      <c r="C151" s="23">
        <v>4500</v>
      </c>
      <c r="D151" s="23">
        <v>10194.1</v>
      </c>
      <c r="E151" s="23">
        <v>9326.4</v>
      </c>
      <c r="F151" s="41">
        <f t="shared" si="4"/>
        <v>0.914882137707105</v>
      </c>
      <c r="G151" s="308"/>
    </row>
    <row r="152" spans="1:7" ht="12.75">
      <c r="A152" s="24"/>
      <c r="B152" s="26" t="s">
        <v>392</v>
      </c>
      <c r="C152" s="27">
        <v>65000</v>
      </c>
      <c r="D152" s="27">
        <v>59492.3</v>
      </c>
      <c r="E152" s="27">
        <v>2360.4</v>
      </c>
      <c r="F152" s="45">
        <f t="shared" si="4"/>
        <v>0.03967572274058996</v>
      </c>
      <c r="G152" s="308"/>
    </row>
    <row r="153" spans="1:7" ht="12.75">
      <c r="A153" s="35" t="s">
        <v>367</v>
      </c>
      <c r="B153" s="290"/>
      <c r="C153" s="25">
        <f>SUM(C151,C152)</f>
        <v>69500</v>
      </c>
      <c r="D153" s="25">
        <f>SUM(D151,D152)</f>
        <v>69686.40000000001</v>
      </c>
      <c r="E153" s="25">
        <f>SUM(E151,E152)</f>
        <v>11686.8</v>
      </c>
      <c r="F153" s="45">
        <f t="shared" si="4"/>
        <v>0.16770560683289706</v>
      </c>
      <c r="G153" s="308"/>
    </row>
    <row r="154" spans="1:7" ht="12.75">
      <c r="A154" s="22" t="s">
        <v>492</v>
      </c>
      <c r="B154" s="22" t="s">
        <v>99</v>
      </c>
      <c r="C154" s="23">
        <v>5755</v>
      </c>
      <c r="D154" s="23">
        <v>5840</v>
      </c>
      <c r="E154" s="23">
        <v>5334.5</v>
      </c>
      <c r="F154" s="41">
        <f t="shared" si="4"/>
        <v>0.9134417808219178</v>
      </c>
      <c r="G154" s="308"/>
    </row>
    <row r="155" spans="1:7" ht="12.75">
      <c r="A155" s="24"/>
      <c r="B155" s="26" t="s">
        <v>392</v>
      </c>
      <c r="C155" s="27">
        <v>0</v>
      </c>
      <c r="D155" s="27">
        <v>4557.7</v>
      </c>
      <c r="E155" s="27">
        <v>2278.9</v>
      </c>
      <c r="F155" s="45">
        <f t="shared" si="4"/>
        <v>0.5000109704456196</v>
      </c>
      <c r="G155" s="308"/>
    </row>
    <row r="156" spans="1:7" ht="12.75">
      <c r="A156" s="35" t="s">
        <v>406</v>
      </c>
      <c r="B156" s="259"/>
      <c r="C156" s="23">
        <f>SUM(C154:C155)</f>
        <v>5755</v>
      </c>
      <c r="D156" s="23">
        <f>SUM(D154:D155)</f>
        <v>10397.7</v>
      </c>
      <c r="E156" s="23">
        <f>SUM(E154:E155)</f>
        <v>7613.4</v>
      </c>
      <c r="F156" s="45">
        <f t="shared" si="4"/>
        <v>0.7322196254940996</v>
      </c>
      <c r="G156" s="309"/>
    </row>
    <row r="157" spans="1:7" ht="12.75">
      <c r="A157" s="568" t="s">
        <v>135</v>
      </c>
      <c r="B157" s="22" t="s">
        <v>99</v>
      </c>
      <c r="C157" s="23">
        <f>SUM(C145,C149,C150,C151,C154)</f>
        <v>17053</v>
      </c>
      <c r="D157" s="23">
        <f>SUM(D145,D149,D150,D151,D154)</f>
        <v>25958.6</v>
      </c>
      <c r="E157" s="23">
        <f>SUM(E145,E149,E150,E151,E154)</f>
        <v>22728.4</v>
      </c>
      <c r="F157" s="41">
        <f t="shared" si="4"/>
        <v>0.8755633971015387</v>
      </c>
      <c r="G157" s="307">
        <v>9689.1</v>
      </c>
    </row>
    <row r="158" spans="1:7" ht="12.75">
      <c r="A158" s="569"/>
      <c r="B158" s="24" t="s">
        <v>392</v>
      </c>
      <c r="C158" s="25">
        <f>SUM(C146,C152,C155)</f>
        <v>65000</v>
      </c>
      <c r="D158" s="25">
        <f>SUM(D146,D152,D155)</f>
        <v>65250</v>
      </c>
      <c r="E158" s="25">
        <f>SUM(E146,E152,E155)</f>
        <v>4639.3</v>
      </c>
      <c r="F158" s="44">
        <f t="shared" si="4"/>
        <v>0.07110038314176245</v>
      </c>
      <c r="G158" s="307">
        <v>35959.9</v>
      </c>
    </row>
    <row r="159" spans="1:7" ht="12.75">
      <c r="A159" s="569"/>
      <c r="B159" s="26" t="s">
        <v>104</v>
      </c>
      <c r="C159" s="27">
        <f>SUM(C147)</f>
        <v>1500</v>
      </c>
      <c r="D159" s="27">
        <f>SUM(D147)</f>
        <v>1214</v>
      </c>
      <c r="E159" s="27">
        <f>SUM(E147)</f>
        <v>1197.5</v>
      </c>
      <c r="F159" s="45">
        <f t="shared" si="4"/>
        <v>0.9864085667215815</v>
      </c>
      <c r="G159" s="306">
        <v>762</v>
      </c>
    </row>
    <row r="160" spans="1:7" ht="12.75">
      <c r="A160" s="567"/>
      <c r="B160" s="34"/>
      <c r="C160" s="18">
        <f>SUM(C157,C158,C159)</f>
        <v>83553</v>
      </c>
      <c r="D160" s="18">
        <f>SUM(D157,D158,D159)</f>
        <v>92422.6</v>
      </c>
      <c r="E160" s="18">
        <f>SUM(E157,E158,E159)</f>
        <v>28565.2</v>
      </c>
      <c r="F160" s="38">
        <f t="shared" si="4"/>
        <v>0.30907159071482515</v>
      </c>
      <c r="G160" s="18">
        <f>SUM(G157:G159)</f>
        <v>46411</v>
      </c>
    </row>
    <row r="161" spans="1:7" ht="12.75">
      <c r="A161" s="19" t="s">
        <v>493</v>
      </c>
      <c r="B161" s="24" t="s">
        <v>99</v>
      </c>
      <c r="C161" s="25">
        <v>1280</v>
      </c>
      <c r="D161" s="25">
        <v>1456</v>
      </c>
      <c r="E161" s="25">
        <v>897.3</v>
      </c>
      <c r="F161" s="41">
        <f t="shared" si="4"/>
        <v>0.6162774725274724</v>
      </c>
      <c r="G161" s="310"/>
    </row>
    <row r="162" spans="1:7" ht="12.75">
      <c r="A162" s="24"/>
      <c r="B162" s="26" t="s">
        <v>392</v>
      </c>
      <c r="C162" s="27">
        <v>2500</v>
      </c>
      <c r="D162" s="27">
        <v>400</v>
      </c>
      <c r="E162" s="27">
        <v>0</v>
      </c>
      <c r="F162" s="45">
        <f t="shared" si="4"/>
        <v>0</v>
      </c>
      <c r="G162" s="308"/>
    </row>
    <row r="163" spans="1:7" ht="12.75">
      <c r="A163" s="35" t="s">
        <v>368</v>
      </c>
      <c r="B163" s="290"/>
      <c r="C163" s="27">
        <f>SUM(C161,C162)</f>
        <v>3780</v>
      </c>
      <c r="D163" s="27">
        <f>SUM(D161,D162)</f>
        <v>1856</v>
      </c>
      <c r="E163" s="27">
        <f>SUM(E161,E162)</f>
        <v>897.3</v>
      </c>
      <c r="F163" s="40">
        <f t="shared" si="4"/>
        <v>0.4834590517241379</v>
      </c>
      <c r="G163" s="308"/>
    </row>
    <row r="164" spans="1:7" ht="12.75">
      <c r="A164" s="35" t="s">
        <v>494</v>
      </c>
      <c r="B164" s="28" t="s">
        <v>392</v>
      </c>
      <c r="C164" s="27">
        <v>2700</v>
      </c>
      <c r="D164" s="27">
        <v>2858.9</v>
      </c>
      <c r="E164" s="21">
        <v>2828.9</v>
      </c>
      <c r="F164" s="40">
        <f t="shared" si="4"/>
        <v>0.9895064535310784</v>
      </c>
      <c r="G164" s="308"/>
    </row>
    <row r="165" spans="1:7" ht="12.75">
      <c r="A165" s="35" t="s">
        <v>495</v>
      </c>
      <c r="B165" s="28" t="s">
        <v>392</v>
      </c>
      <c r="C165" s="25">
        <v>0</v>
      </c>
      <c r="D165" s="25">
        <v>500</v>
      </c>
      <c r="E165" s="23">
        <v>500</v>
      </c>
      <c r="F165" s="41">
        <f t="shared" si="4"/>
        <v>1</v>
      </c>
      <c r="G165" s="309"/>
    </row>
    <row r="166" spans="1:7" ht="12.75">
      <c r="A166" s="565" t="s">
        <v>138</v>
      </c>
      <c r="B166" s="22" t="s">
        <v>99</v>
      </c>
      <c r="C166" s="23">
        <f>SUM(C161)</f>
        <v>1280</v>
      </c>
      <c r="D166" s="23">
        <f>SUM(D161)</f>
        <v>1456</v>
      </c>
      <c r="E166" s="23">
        <f>SUM(E161)</f>
        <v>897.3</v>
      </c>
      <c r="F166" s="41">
        <f t="shared" si="4"/>
        <v>0.6162774725274724</v>
      </c>
      <c r="G166" s="307">
        <v>5727.4</v>
      </c>
    </row>
    <row r="167" spans="1:7" ht="12.75">
      <c r="A167" s="541"/>
      <c r="B167" s="24" t="s">
        <v>392</v>
      </c>
      <c r="C167" s="27">
        <f>SUM(C162,C164,C165)</f>
        <v>5200</v>
      </c>
      <c r="D167" s="27">
        <f>SUM(D162,D164,D165)</f>
        <v>3758.9</v>
      </c>
      <c r="E167" s="27">
        <f>SUM(E162,E164,E165)</f>
        <v>3328.9</v>
      </c>
      <c r="F167" s="45">
        <f t="shared" si="4"/>
        <v>0.8856048312006172</v>
      </c>
      <c r="G167" s="306">
        <v>87.1</v>
      </c>
    </row>
    <row r="168" spans="1:7" ht="12.75">
      <c r="A168" s="540"/>
      <c r="B168" s="292"/>
      <c r="C168" s="18">
        <f>SUM(C166,C167)</f>
        <v>6480</v>
      </c>
      <c r="D168" s="18">
        <f>SUM(D166,D167)</f>
        <v>5214.9</v>
      </c>
      <c r="E168" s="18">
        <f>SUM(E166,E167)</f>
        <v>4226.2</v>
      </c>
      <c r="F168" s="264">
        <f t="shared" si="4"/>
        <v>0.8104086367907343</v>
      </c>
      <c r="G168" s="18">
        <f>SUM(G166:G167)</f>
        <v>5814.5</v>
      </c>
    </row>
    <row r="169" spans="1:7" ht="12.75">
      <c r="A169" s="35" t="s">
        <v>496</v>
      </c>
      <c r="B169" s="259" t="s">
        <v>99</v>
      </c>
      <c r="C169" s="27">
        <v>100</v>
      </c>
      <c r="D169" s="27">
        <v>100</v>
      </c>
      <c r="E169" s="27">
        <v>49.7</v>
      </c>
      <c r="F169" s="41">
        <f t="shared" si="4"/>
        <v>0.49700000000000005</v>
      </c>
      <c r="G169" s="310"/>
    </row>
    <row r="170" spans="1:7" ht="12.75">
      <c r="A170" s="260" t="s">
        <v>497</v>
      </c>
      <c r="B170" s="28" t="s">
        <v>99</v>
      </c>
      <c r="C170" s="21">
        <v>8273.3</v>
      </c>
      <c r="D170" s="21">
        <v>19698.3</v>
      </c>
      <c r="E170" s="21">
        <v>17353</v>
      </c>
      <c r="F170" s="40">
        <f t="shared" si="4"/>
        <v>0.8809389642761051</v>
      </c>
      <c r="G170" s="308"/>
    </row>
    <row r="171" spans="1:7" ht="12.75">
      <c r="A171" s="19" t="s">
        <v>498</v>
      </c>
      <c r="B171" s="24" t="s">
        <v>99</v>
      </c>
      <c r="C171" s="25">
        <v>1000</v>
      </c>
      <c r="D171" s="25">
        <v>1356.9</v>
      </c>
      <c r="E171" s="25">
        <v>1356.9</v>
      </c>
      <c r="F171" s="44">
        <f t="shared" si="4"/>
        <v>1</v>
      </c>
      <c r="G171" s="308"/>
    </row>
    <row r="172" spans="1:7" ht="12.75">
      <c r="A172" s="24"/>
      <c r="B172" s="26" t="s">
        <v>392</v>
      </c>
      <c r="C172" s="27">
        <v>55900</v>
      </c>
      <c r="D172" s="27">
        <v>36012.7</v>
      </c>
      <c r="E172" s="27">
        <v>26570.3</v>
      </c>
      <c r="F172" s="45">
        <f t="shared" si="4"/>
        <v>0.7378036081715618</v>
      </c>
      <c r="G172" s="308"/>
    </row>
    <row r="173" spans="1:7" ht="12.75">
      <c r="A173" s="35" t="s">
        <v>370</v>
      </c>
      <c r="B173" s="290"/>
      <c r="C173" s="27">
        <f>SUM(C171,C172)</f>
        <v>56900</v>
      </c>
      <c r="D173" s="27">
        <f>SUM(D171,D172)</f>
        <v>37369.6</v>
      </c>
      <c r="E173" s="27">
        <f>SUM(E171,E172)</f>
        <v>27927.2</v>
      </c>
      <c r="F173" s="41">
        <f t="shared" si="4"/>
        <v>0.7473240280870013</v>
      </c>
      <c r="G173" s="308"/>
    </row>
    <row r="174" spans="1:7" ht="12.75">
      <c r="A174" s="19" t="s">
        <v>499</v>
      </c>
      <c r="B174" s="22" t="s">
        <v>99</v>
      </c>
      <c r="C174" s="25">
        <v>263</v>
      </c>
      <c r="D174" s="25">
        <v>693</v>
      </c>
      <c r="E174" s="25">
        <v>669.1</v>
      </c>
      <c r="F174" s="41">
        <f t="shared" si="4"/>
        <v>0.9655122655122655</v>
      </c>
      <c r="G174" s="308"/>
    </row>
    <row r="175" spans="1:7" ht="12.75">
      <c r="A175" s="24"/>
      <c r="B175" s="26" t="s">
        <v>392</v>
      </c>
      <c r="C175" s="27">
        <v>10000</v>
      </c>
      <c r="D175" s="27">
        <v>7117.1</v>
      </c>
      <c r="E175" s="27">
        <v>2850</v>
      </c>
      <c r="F175" s="45">
        <f t="shared" si="4"/>
        <v>0.40044400106785066</v>
      </c>
      <c r="G175" s="308"/>
    </row>
    <row r="176" spans="1:7" ht="12.75">
      <c r="A176" s="35" t="s">
        <v>369</v>
      </c>
      <c r="B176" s="290"/>
      <c r="C176" s="27">
        <f>SUM(C174,C175)</f>
        <v>10263</v>
      </c>
      <c r="D176" s="27">
        <f>SUM(D174,D175)</f>
        <v>7810.1</v>
      </c>
      <c r="E176" s="27">
        <f>SUM(E174,E175)</f>
        <v>3519.1</v>
      </c>
      <c r="F176" s="41">
        <f t="shared" si="4"/>
        <v>0.45058321916492744</v>
      </c>
      <c r="G176" s="308"/>
    </row>
    <row r="177" spans="1:7" ht="12.75">
      <c r="A177" s="35" t="s">
        <v>500</v>
      </c>
      <c r="B177" s="259" t="s">
        <v>99</v>
      </c>
      <c r="C177" s="21">
        <v>150</v>
      </c>
      <c r="D177" s="21">
        <v>150</v>
      </c>
      <c r="E177" s="21">
        <v>98</v>
      </c>
      <c r="F177" s="41">
        <f t="shared" si="4"/>
        <v>0.6533333333333333</v>
      </c>
      <c r="G177" s="309"/>
    </row>
    <row r="178" spans="1:7" ht="12.75">
      <c r="A178" s="560" t="s">
        <v>257</v>
      </c>
      <c r="B178" s="24" t="s">
        <v>99</v>
      </c>
      <c r="C178" s="23">
        <f>SUM(C169,C170,C171,C174,C177)</f>
        <v>9786.3</v>
      </c>
      <c r="D178" s="23">
        <f>SUM(D169,D170,D171,D174,D177)</f>
        <v>21998.2</v>
      </c>
      <c r="E178" s="23">
        <f>SUM(E169,E170,E171,E174,E177)</f>
        <v>19526.7</v>
      </c>
      <c r="F178" s="41">
        <f t="shared" si="4"/>
        <v>0.8876498986280695</v>
      </c>
      <c r="G178" s="307">
        <v>27364.7</v>
      </c>
    </row>
    <row r="179" spans="1:7" ht="12.75">
      <c r="A179" s="557"/>
      <c r="B179" s="24" t="s">
        <v>392</v>
      </c>
      <c r="C179" s="27">
        <f>SUM(C172,C175)</f>
        <v>65900</v>
      </c>
      <c r="D179" s="27">
        <f>SUM(D172,D175)</f>
        <v>43129.799999999996</v>
      </c>
      <c r="E179" s="27">
        <f>SUM(E172,E175)</f>
        <v>29420.3</v>
      </c>
      <c r="F179" s="45">
        <f t="shared" si="4"/>
        <v>0.6821339306001883</v>
      </c>
      <c r="G179" s="306">
        <v>32647.6</v>
      </c>
    </row>
    <row r="180" spans="1:7" ht="12.75">
      <c r="A180" s="561"/>
      <c r="B180" s="34"/>
      <c r="C180" s="18">
        <f>SUM(C178,C179)</f>
        <v>75686.3</v>
      </c>
      <c r="D180" s="18">
        <f>SUM(D178,D179)</f>
        <v>65128</v>
      </c>
      <c r="E180" s="18">
        <f>SUM(E178,E179)</f>
        <v>48947</v>
      </c>
      <c r="F180" s="264">
        <f t="shared" si="4"/>
        <v>0.75155079228596</v>
      </c>
      <c r="G180" s="18">
        <f>SUM(G178:G179)</f>
        <v>60012.3</v>
      </c>
    </row>
    <row r="181" spans="1:7" ht="12.75">
      <c r="A181" s="263" t="s">
        <v>501</v>
      </c>
      <c r="B181" s="28" t="s">
        <v>99</v>
      </c>
      <c r="C181" s="21">
        <v>0</v>
      </c>
      <c r="D181" s="21">
        <v>0</v>
      </c>
      <c r="E181" s="21">
        <v>70.5</v>
      </c>
      <c r="F181" s="41">
        <v>0</v>
      </c>
      <c r="G181" s="310"/>
    </row>
    <row r="182" spans="1:7" ht="12.75">
      <c r="A182" s="260" t="s">
        <v>502</v>
      </c>
      <c r="B182" s="22" t="s">
        <v>99</v>
      </c>
      <c r="C182" s="23">
        <v>0</v>
      </c>
      <c r="D182" s="23">
        <v>535.7</v>
      </c>
      <c r="E182" s="23">
        <v>527.6</v>
      </c>
      <c r="F182" s="41">
        <f t="shared" si="4"/>
        <v>0.9848795967892476</v>
      </c>
      <c r="G182" s="308"/>
    </row>
    <row r="183" spans="1:7" ht="12.75">
      <c r="A183" s="35" t="s">
        <v>503</v>
      </c>
      <c r="B183" s="26" t="s">
        <v>99</v>
      </c>
      <c r="C183" s="27">
        <v>0</v>
      </c>
      <c r="D183" s="27">
        <v>1236</v>
      </c>
      <c r="E183" s="27">
        <v>1215.4</v>
      </c>
      <c r="F183" s="45">
        <f t="shared" si="4"/>
        <v>0.9833333333333334</v>
      </c>
      <c r="G183" s="308"/>
    </row>
    <row r="184" spans="1:7" ht="12.75">
      <c r="A184" s="19" t="s">
        <v>504</v>
      </c>
      <c r="B184" s="24" t="s">
        <v>99</v>
      </c>
      <c r="C184" s="25">
        <v>57569</v>
      </c>
      <c r="D184" s="25">
        <v>59420.1</v>
      </c>
      <c r="E184" s="25">
        <v>43904.5</v>
      </c>
      <c r="F184" s="41">
        <f t="shared" si="4"/>
        <v>0.7388829705772962</v>
      </c>
      <c r="G184" s="308"/>
    </row>
    <row r="185" spans="1:7" ht="12.75">
      <c r="A185" s="24"/>
      <c r="B185" s="24" t="s">
        <v>392</v>
      </c>
      <c r="C185" s="25">
        <v>15930</v>
      </c>
      <c r="D185" s="25">
        <v>8293</v>
      </c>
      <c r="E185" s="25">
        <v>5799.9</v>
      </c>
      <c r="F185" s="44">
        <f t="shared" si="4"/>
        <v>0.6993729651513324</v>
      </c>
      <c r="G185" s="308"/>
    </row>
    <row r="186" spans="1:7" ht="12.75">
      <c r="A186" s="24"/>
      <c r="B186" s="26" t="s">
        <v>104</v>
      </c>
      <c r="C186" s="27">
        <v>200</v>
      </c>
      <c r="D186" s="27">
        <v>172.9</v>
      </c>
      <c r="E186" s="27">
        <v>172.9</v>
      </c>
      <c r="F186" s="45">
        <f t="shared" si="4"/>
        <v>1</v>
      </c>
      <c r="G186" s="308"/>
    </row>
    <row r="187" spans="1:7" ht="12.75">
      <c r="A187" s="35" t="s">
        <v>371</v>
      </c>
      <c r="B187" s="290"/>
      <c r="C187" s="27">
        <f>SUM(C184,C185,C186)</f>
        <v>73699</v>
      </c>
      <c r="D187" s="27">
        <f>SUM(D184,D185,D186)</f>
        <v>67886</v>
      </c>
      <c r="E187" s="27">
        <f>SUM(E184,E185,E186)</f>
        <v>49877.3</v>
      </c>
      <c r="F187" s="41">
        <f t="shared" si="4"/>
        <v>0.7347214447750641</v>
      </c>
      <c r="G187" s="308"/>
    </row>
    <row r="188" spans="1:7" ht="12.75">
      <c r="A188" s="26" t="s">
        <v>505</v>
      </c>
      <c r="B188" s="26" t="s">
        <v>99</v>
      </c>
      <c r="C188" s="27">
        <v>123710</v>
      </c>
      <c r="D188" s="27">
        <v>125425.4</v>
      </c>
      <c r="E188" s="27">
        <v>120598.1</v>
      </c>
      <c r="F188" s="41">
        <f t="shared" si="4"/>
        <v>0.961512580386429</v>
      </c>
      <c r="G188" s="308"/>
    </row>
    <row r="189" spans="1:7" ht="12.75">
      <c r="A189" s="24" t="s">
        <v>506</v>
      </c>
      <c r="B189" s="24" t="s">
        <v>99</v>
      </c>
      <c r="C189" s="23">
        <v>500</v>
      </c>
      <c r="D189" s="23">
        <v>500</v>
      </c>
      <c r="E189" s="23">
        <v>493.6</v>
      </c>
      <c r="F189" s="41">
        <f t="shared" si="4"/>
        <v>0.9872000000000001</v>
      </c>
      <c r="G189" s="308"/>
    </row>
    <row r="190" spans="1:7" ht="12.75">
      <c r="A190" s="24"/>
      <c r="B190" s="26" t="s">
        <v>392</v>
      </c>
      <c r="C190" s="27">
        <v>4800</v>
      </c>
      <c r="D190" s="27">
        <v>7570.2</v>
      </c>
      <c r="E190" s="27">
        <v>3355.3</v>
      </c>
      <c r="F190" s="45">
        <f t="shared" si="4"/>
        <v>0.4432247496763626</v>
      </c>
      <c r="G190" s="308"/>
    </row>
    <row r="191" spans="1:7" ht="12.75">
      <c r="A191" s="35" t="s">
        <v>372</v>
      </c>
      <c r="B191" s="291"/>
      <c r="C191" s="27">
        <f>SUM(C189,C190)</f>
        <v>5300</v>
      </c>
      <c r="D191" s="27">
        <f>SUM(D189,D190)</f>
        <v>8070.2</v>
      </c>
      <c r="E191" s="27">
        <f>SUM(E189,E190)</f>
        <v>3848.9</v>
      </c>
      <c r="F191" s="41">
        <f t="shared" si="4"/>
        <v>0.4769274615251171</v>
      </c>
      <c r="G191" s="308"/>
    </row>
    <row r="192" spans="1:7" ht="12.75">
      <c r="A192" s="28" t="s">
        <v>507</v>
      </c>
      <c r="B192" s="28" t="s">
        <v>99</v>
      </c>
      <c r="C192" s="21">
        <v>2070</v>
      </c>
      <c r="D192" s="21">
        <v>6106.2</v>
      </c>
      <c r="E192" s="21">
        <v>5419</v>
      </c>
      <c r="F192" s="41">
        <f t="shared" si="4"/>
        <v>0.8874586485866824</v>
      </c>
      <c r="G192" s="308"/>
    </row>
    <row r="193" spans="1:7" ht="12.75">
      <c r="A193" s="28" t="s">
        <v>508</v>
      </c>
      <c r="B193" s="26" t="s">
        <v>99</v>
      </c>
      <c r="C193" s="27">
        <v>0</v>
      </c>
      <c r="D193" s="27">
        <v>250</v>
      </c>
      <c r="E193" s="27">
        <v>250</v>
      </c>
      <c r="F193" s="41">
        <f t="shared" si="4"/>
        <v>1</v>
      </c>
      <c r="G193" s="308"/>
    </row>
    <row r="194" spans="1:7" ht="12.75">
      <c r="A194" s="26" t="s">
        <v>509</v>
      </c>
      <c r="B194" s="26" t="s">
        <v>102</v>
      </c>
      <c r="C194" s="27">
        <v>5432</v>
      </c>
      <c r="D194" s="27">
        <v>5238</v>
      </c>
      <c r="E194" s="27">
        <v>4599.6</v>
      </c>
      <c r="F194" s="41">
        <f t="shared" si="4"/>
        <v>0.8781214203894617</v>
      </c>
      <c r="G194" s="309"/>
    </row>
    <row r="195" spans="1:7" ht="12.75">
      <c r="A195" s="560" t="s">
        <v>171</v>
      </c>
      <c r="B195" s="22" t="s">
        <v>99</v>
      </c>
      <c r="C195" s="23">
        <f>SUM(C181,C182,C183,C184,C188,C189,C192,C193)</f>
        <v>183849</v>
      </c>
      <c r="D195" s="23">
        <f>SUM(D181,D182,D183,D184,D188,D189,D192,D193)</f>
        <v>193473.4</v>
      </c>
      <c r="E195" s="23">
        <f>SUM(E181,E182,E183,E184,E188,E189,E192,E193)</f>
        <v>172478.7</v>
      </c>
      <c r="F195" s="41">
        <f t="shared" si="4"/>
        <v>0.8914853411373347</v>
      </c>
      <c r="G195" s="307">
        <v>173353.4</v>
      </c>
    </row>
    <row r="196" spans="1:7" ht="12.75">
      <c r="A196" s="557"/>
      <c r="B196" s="24" t="s">
        <v>392</v>
      </c>
      <c r="C196" s="25">
        <f>SUM(C185,C190)</f>
        <v>20730</v>
      </c>
      <c r="D196" s="25">
        <f>SUM(D185,D190)</f>
        <v>15863.2</v>
      </c>
      <c r="E196" s="25">
        <f>SUM(E185,E190)</f>
        <v>9155.2</v>
      </c>
      <c r="F196" s="44">
        <f t="shared" si="4"/>
        <v>0.5771344999747844</v>
      </c>
      <c r="G196" s="307">
        <v>47101.5</v>
      </c>
    </row>
    <row r="197" spans="1:7" ht="12.75">
      <c r="A197" s="557"/>
      <c r="B197" s="24" t="s">
        <v>104</v>
      </c>
      <c r="C197" s="25">
        <f>SUM(C186)</f>
        <v>200</v>
      </c>
      <c r="D197" s="25">
        <f>SUM(D186)</f>
        <v>172.9</v>
      </c>
      <c r="E197" s="25">
        <f>SUM(E186)</f>
        <v>172.9</v>
      </c>
      <c r="F197" s="44">
        <f t="shared" si="4"/>
        <v>1</v>
      </c>
      <c r="G197" s="307">
        <v>167.7</v>
      </c>
    </row>
    <row r="198" spans="1:7" ht="12.75">
      <c r="A198" s="557"/>
      <c r="B198" s="26" t="s">
        <v>102</v>
      </c>
      <c r="C198" s="27">
        <f>SUM(C194)</f>
        <v>5432</v>
      </c>
      <c r="D198" s="27">
        <f>SUM(D194)</f>
        <v>5238</v>
      </c>
      <c r="E198" s="27">
        <f>SUM(E194)</f>
        <v>4599.6</v>
      </c>
      <c r="F198" s="45">
        <f t="shared" si="4"/>
        <v>0.8781214203894617</v>
      </c>
      <c r="G198" s="306">
        <v>0</v>
      </c>
    </row>
    <row r="199" spans="1:7" ht="12.75">
      <c r="A199" s="561"/>
      <c r="B199" s="34"/>
      <c r="C199" s="18">
        <f>SUM(C195,C196,C197,C198)</f>
        <v>210211</v>
      </c>
      <c r="D199" s="18">
        <f>SUM(D195,D196,D197,D198)</f>
        <v>214747.5</v>
      </c>
      <c r="E199" s="18">
        <f>SUM(E195,E196,E197,E198)</f>
        <v>186406.40000000002</v>
      </c>
      <c r="F199" s="264">
        <f t="shared" si="4"/>
        <v>0.8680259374381543</v>
      </c>
      <c r="G199" s="18">
        <f>SUM(G195:G198)</f>
        <v>220622.6</v>
      </c>
    </row>
    <row r="200" spans="1:7" ht="12.75">
      <c r="A200" s="260" t="s">
        <v>510</v>
      </c>
      <c r="B200" s="22" t="s">
        <v>99</v>
      </c>
      <c r="C200" s="23">
        <v>100</v>
      </c>
      <c r="D200" s="23">
        <v>100</v>
      </c>
      <c r="E200" s="23">
        <v>20</v>
      </c>
      <c r="F200" s="41">
        <f>E200/D200</f>
        <v>0.2</v>
      </c>
      <c r="G200" s="310"/>
    </row>
    <row r="201" spans="1:7" ht="12.75">
      <c r="A201" s="19" t="s">
        <v>345</v>
      </c>
      <c r="B201" s="24" t="s">
        <v>99</v>
      </c>
      <c r="C201" s="25">
        <v>10</v>
      </c>
      <c r="D201" s="25">
        <v>10</v>
      </c>
      <c r="E201" s="25">
        <v>4.5</v>
      </c>
      <c r="F201" s="44">
        <f aca="true" t="shared" si="5" ref="F201:F214">E201/D201</f>
        <v>0.45</v>
      </c>
      <c r="G201" s="308"/>
    </row>
    <row r="202" spans="1:7" ht="12.75">
      <c r="A202" s="19" t="s">
        <v>346</v>
      </c>
      <c r="B202" s="24" t="s">
        <v>100</v>
      </c>
      <c r="C202" s="25">
        <v>3000</v>
      </c>
      <c r="D202" s="25">
        <v>2224.9</v>
      </c>
      <c r="E202" s="25">
        <v>0</v>
      </c>
      <c r="F202" s="44">
        <f t="shared" si="5"/>
        <v>0</v>
      </c>
      <c r="G202" s="308"/>
    </row>
    <row r="203" spans="1:7" ht="12.75">
      <c r="A203" s="19" t="s">
        <v>407</v>
      </c>
      <c r="B203" s="24" t="s">
        <v>100</v>
      </c>
      <c r="C203" s="25">
        <v>0</v>
      </c>
      <c r="D203" s="25">
        <v>233304</v>
      </c>
      <c r="E203" s="25">
        <v>233304</v>
      </c>
      <c r="F203" s="44">
        <f t="shared" si="5"/>
        <v>1</v>
      </c>
      <c r="G203" s="308"/>
    </row>
    <row r="204" spans="1:7" ht="12.75">
      <c r="A204" s="19" t="s">
        <v>357</v>
      </c>
      <c r="B204" s="24" t="s">
        <v>100</v>
      </c>
      <c r="C204" s="25">
        <v>0</v>
      </c>
      <c r="D204" s="25">
        <v>4.6</v>
      </c>
      <c r="E204" s="25">
        <v>4.6</v>
      </c>
      <c r="F204" s="44">
        <f t="shared" si="5"/>
        <v>1</v>
      </c>
      <c r="G204" s="308"/>
    </row>
    <row r="205" spans="1:7" ht="12.75">
      <c r="A205" s="19" t="s">
        <v>347</v>
      </c>
      <c r="B205" s="26" t="s">
        <v>99</v>
      </c>
      <c r="C205" s="27">
        <v>0</v>
      </c>
      <c r="D205" s="27">
        <v>3976</v>
      </c>
      <c r="E205" s="27">
        <v>3976</v>
      </c>
      <c r="F205" s="45">
        <f t="shared" si="5"/>
        <v>1</v>
      </c>
      <c r="G205" s="308"/>
    </row>
    <row r="206" spans="1:7" ht="12.75">
      <c r="A206" s="260" t="s">
        <v>511</v>
      </c>
      <c r="B206" s="28" t="s">
        <v>99</v>
      </c>
      <c r="C206" s="25">
        <v>120</v>
      </c>
      <c r="D206" s="25">
        <v>120</v>
      </c>
      <c r="E206" s="25">
        <v>68.1</v>
      </c>
      <c r="F206" s="41">
        <f t="shared" si="5"/>
        <v>0.5675</v>
      </c>
      <c r="G206" s="309"/>
    </row>
    <row r="207" spans="1:7" ht="18" customHeight="1">
      <c r="A207" s="17" t="s">
        <v>172</v>
      </c>
      <c r="B207" s="49" t="s">
        <v>99</v>
      </c>
      <c r="C207" s="18">
        <f>SUM(C200,C201,C202,C203,C204,C205,C206)</f>
        <v>3230</v>
      </c>
      <c r="D207" s="18">
        <f>SUM(D200,D201,D202,D203,D204,D205,D206)</f>
        <v>239739.5</v>
      </c>
      <c r="E207" s="18">
        <f>SUM(E200,E201,E202,E203,E204,E205,E206)</f>
        <v>237377.2</v>
      </c>
      <c r="F207" s="264">
        <f t="shared" si="5"/>
        <v>0.9901463880587055</v>
      </c>
      <c r="G207" s="18">
        <v>5867.3</v>
      </c>
    </row>
    <row r="208" spans="1:7" ht="12.75">
      <c r="A208" s="562" t="s">
        <v>103</v>
      </c>
      <c r="B208" s="24" t="s">
        <v>99</v>
      </c>
      <c r="C208" s="23">
        <f>SUM(C9,C20,C28,C119,C140,C157,C166,C178,C195,C198,C207)</f>
        <v>487939.2</v>
      </c>
      <c r="D208" s="23">
        <f>SUM(D9,D20,D28,D119,D140,D157,D166,D178,D195,D198,D207)</f>
        <v>815916</v>
      </c>
      <c r="E208" s="23">
        <f>SUM(E9,E20,E28,E119,E140,E157,E166,E178,E195,E198,E207)</f>
        <v>774576.4000000001</v>
      </c>
      <c r="F208" s="41">
        <f t="shared" si="5"/>
        <v>0.9493335098220897</v>
      </c>
      <c r="G208" s="289">
        <v>464632.6</v>
      </c>
    </row>
    <row r="209" spans="1:7" ht="12.75">
      <c r="A209" s="563"/>
      <c r="B209" s="24" t="s">
        <v>392</v>
      </c>
      <c r="C209" s="25">
        <f>SUM(C10,C21,C29,C120,C141,C158,C167,C179,C196)</f>
        <v>251785</v>
      </c>
      <c r="D209" s="25">
        <f>SUM(D10,D21,D29,D120,D141,D158,D167,D179,D196)</f>
        <v>246667</v>
      </c>
      <c r="E209" s="25">
        <f>SUM(E10,E21,E29,E120,E141,E158,E167,E179,E196)</f>
        <v>160736.4</v>
      </c>
      <c r="F209" s="44">
        <f t="shared" si="5"/>
        <v>0.6516331734686844</v>
      </c>
      <c r="G209" s="307">
        <v>493798.6</v>
      </c>
    </row>
    <row r="210" spans="1:7" ht="12.75">
      <c r="A210" s="563"/>
      <c r="B210" s="24" t="s">
        <v>104</v>
      </c>
      <c r="C210" s="25">
        <f>SUM(C22,C121,C142,C159,C197)</f>
        <v>3900</v>
      </c>
      <c r="D210" s="25">
        <f>SUM(D22,D121,D142,D159,D197)</f>
        <v>3377.3</v>
      </c>
      <c r="E210" s="25">
        <f>SUM(E22,E121,E142,E159,E197)</f>
        <v>3328.5</v>
      </c>
      <c r="F210" s="44">
        <f t="shared" si="5"/>
        <v>0.985550587747609</v>
      </c>
      <c r="G210" s="307">
        <v>2666.4</v>
      </c>
    </row>
    <row r="211" spans="1:7" ht="12.75">
      <c r="A211" s="563"/>
      <c r="B211" s="26" t="s">
        <v>362</v>
      </c>
      <c r="C211" s="27">
        <f>SUM(C122)</f>
        <v>0</v>
      </c>
      <c r="D211" s="27">
        <f>SUM(D122)</f>
        <v>108463</v>
      </c>
      <c r="E211" s="27">
        <f>SUM(E122)</f>
        <v>108463</v>
      </c>
      <c r="F211" s="44">
        <f t="shared" si="5"/>
        <v>1</v>
      </c>
      <c r="G211" s="306">
        <v>0</v>
      </c>
    </row>
    <row r="212" spans="1:7" ht="18" customHeight="1">
      <c r="A212" s="564"/>
      <c r="B212" s="250"/>
      <c r="C212" s="251">
        <f>SUM(C208,C209,C210,C211)</f>
        <v>743624.2</v>
      </c>
      <c r="D212" s="251">
        <f>SUM(D208,D209,D210,D211)</f>
        <v>1174423.3</v>
      </c>
      <c r="E212" s="251">
        <f>SUM(E208,E209,E210,E211)</f>
        <v>1047104.3000000002</v>
      </c>
      <c r="F212" s="266">
        <f t="shared" si="5"/>
        <v>0.8915901958007817</v>
      </c>
      <c r="G212" s="312">
        <f>SUM(G208:G211)</f>
        <v>961097.6</v>
      </c>
    </row>
    <row r="213" spans="1:7" ht="13.5" thickBot="1">
      <c r="A213" s="313" t="s">
        <v>150</v>
      </c>
      <c r="B213" s="314"/>
      <c r="C213" s="21">
        <v>2234.1</v>
      </c>
      <c r="D213" s="21">
        <v>2234.1</v>
      </c>
      <c r="E213" s="21">
        <v>2233.6</v>
      </c>
      <c r="F213" s="48">
        <f t="shared" si="5"/>
        <v>0.9997761962311446</v>
      </c>
      <c r="G213" s="288">
        <v>8936.3</v>
      </c>
    </row>
    <row r="214" spans="1:7" ht="22.5" customHeight="1" thickTop="1">
      <c r="A214" s="542" t="s">
        <v>395</v>
      </c>
      <c r="B214" s="543"/>
      <c r="C214" s="110">
        <f>C212+C213</f>
        <v>745858.2999999999</v>
      </c>
      <c r="D214" s="110">
        <f>D212+D213</f>
        <v>1176657.4000000001</v>
      </c>
      <c r="E214" s="110">
        <f>E212+E213</f>
        <v>1049337.9000000001</v>
      </c>
      <c r="F214" s="297">
        <f t="shared" si="5"/>
        <v>0.8917956067756001</v>
      </c>
      <c r="G214" s="110">
        <f>G212+G213</f>
        <v>970033.9</v>
      </c>
    </row>
    <row r="215" spans="1:6" ht="18" customHeight="1">
      <c r="A215" s="6"/>
      <c r="B215" s="6"/>
      <c r="C215" s="7"/>
      <c r="D215" s="7"/>
      <c r="E215" s="7"/>
      <c r="F215" s="7"/>
    </row>
    <row r="216" spans="1:6" ht="12.75">
      <c r="A216" s="5"/>
      <c r="B216" s="5"/>
      <c r="C216" s="8"/>
      <c r="D216" s="8"/>
      <c r="E216" s="8"/>
      <c r="F216" s="8"/>
    </row>
    <row r="217" spans="1:6" ht="12.75">
      <c r="A217" s="5"/>
      <c r="B217" s="9"/>
      <c r="C217" s="10"/>
      <c r="D217" s="10"/>
      <c r="E217" s="10"/>
      <c r="F217" s="10"/>
    </row>
    <row r="218" spans="1:6" ht="12.75">
      <c r="A218" s="6"/>
      <c r="B218" s="6"/>
      <c r="C218" s="8"/>
      <c r="D218" s="8"/>
      <c r="E218" s="8"/>
      <c r="F218" s="8"/>
    </row>
    <row r="219" spans="1:6" ht="20.25" customHeight="1">
      <c r="A219" s="6"/>
      <c r="B219" s="6"/>
      <c r="C219" s="7"/>
      <c r="D219" s="7"/>
      <c r="E219" s="7"/>
      <c r="F219" s="7"/>
    </row>
    <row r="220" spans="3:6" ht="12.75">
      <c r="C220" s="2"/>
      <c r="D220" s="2"/>
      <c r="E220" s="2"/>
      <c r="F220" s="2"/>
    </row>
    <row r="221" spans="3:6" ht="12.75">
      <c r="C221" s="2"/>
      <c r="D221" s="2"/>
      <c r="E221" s="2"/>
      <c r="F221" s="2"/>
    </row>
    <row r="222" spans="3:6" ht="12.75">
      <c r="C222" s="2"/>
      <c r="D222" s="2"/>
      <c r="E222" s="2"/>
      <c r="F222" s="2"/>
    </row>
    <row r="223" spans="3:6" ht="12.75">
      <c r="C223" s="2"/>
      <c r="D223" s="2"/>
      <c r="E223" s="2"/>
      <c r="F223" s="2"/>
    </row>
    <row r="224" spans="3:6" ht="12.75">
      <c r="C224" s="2"/>
      <c r="D224" s="2"/>
      <c r="E224" s="2"/>
      <c r="F224" s="2"/>
    </row>
    <row r="225" spans="3:6" ht="12.75">
      <c r="C225" s="2"/>
      <c r="D225" s="2"/>
      <c r="E225" s="2"/>
      <c r="F225" s="2"/>
    </row>
    <row r="226" spans="3:6" ht="12.75">
      <c r="C226" s="2"/>
      <c r="D226" s="2"/>
      <c r="E226" s="2"/>
      <c r="F226" s="2"/>
    </row>
    <row r="227" spans="3:6" ht="12.75">
      <c r="C227" s="2"/>
      <c r="D227" s="2"/>
      <c r="E227" s="2"/>
      <c r="F227" s="2"/>
    </row>
    <row r="228" spans="3:6" ht="12.75">
      <c r="C228" s="2"/>
      <c r="D228" s="2"/>
      <c r="E228" s="2"/>
      <c r="F228" s="2"/>
    </row>
    <row r="229" spans="3:6" ht="12.75">
      <c r="C229" s="2"/>
      <c r="D229" s="2"/>
      <c r="E229" s="2"/>
      <c r="F229" s="2"/>
    </row>
    <row r="230" spans="3:6" ht="12.75">
      <c r="C230" s="2"/>
      <c r="D230" s="2"/>
      <c r="E230" s="2"/>
      <c r="F230" s="2"/>
    </row>
    <row r="231" spans="3:6" ht="12.75">
      <c r="C231" s="2"/>
      <c r="D231" s="2"/>
      <c r="E231" s="2"/>
      <c r="F231" s="2"/>
    </row>
    <row r="232" spans="3:6" ht="12.75">
      <c r="C232" s="2"/>
      <c r="D232" s="2"/>
      <c r="E232" s="2"/>
      <c r="F232" s="2"/>
    </row>
    <row r="233" spans="3:6" ht="12.75">
      <c r="C233" s="2"/>
      <c r="D233" s="2"/>
      <c r="E233" s="2"/>
      <c r="F233" s="2"/>
    </row>
    <row r="234" spans="3:6" ht="12.75">
      <c r="C234" s="2"/>
      <c r="D234" s="2"/>
      <c r="E234" s="2"/>
      <c r="F234" s="2"/>
    </row>
    <row r="235" spans="3:6" ht="12.75">
      <c r="C235" s="2"/>
      <c r="D235" s="2"/>
      <c r="E235" s="2"/>
      <c r="F235" s="2"/>
    </row>
    <row r="236" spans="3:6" ht="12.75">
      <c r="C236" s="2"/>
      <c r="D236" s="2"/>
      <c r="E236" s="2"/>
      <c r="F236" s="2"/>
    </row>
    <row r="237" spans="3:6" ht="12.75">
      <c r="C237" s="2"/>
      <c r="D237" s="2"/>
      <c r="E237" s="2"/>
      <c r="F237" s="2"/>
    </row>
    <row r="238" spans="3:6" ht="12.75">
      <c r="C238" s="2"/>
      <c r="D238" s="2"/>
      <c r="E238" s="2"/>
      <c r="F238" s="2"/>
    </row>
    <row r="239" spans="3:6" ht="12.75">
      <c r="C239" s="2"/>
      <c r="D239" s="2"/>
      <c r="E239" s="2"/>
      <c r="F239" s="2"/>
    </row>
    <row r="240" spans="3:6" ht="12.75">
      <c r="C240" s="2"/>
      <c r="D240" s="2"/>
      <c r="E240" s="2"/>
      <c r="F240" s="2"/>
    </row>
    <row r="241" spans="3:6" ht="12.75">
      <c r="C241" s="2"/>
      <c r="D241" s="2"/>
      <c r="E241" s="2"/>
      <c r="F241" s="2"/>
    </row>
    <row r="242" spans="3:6" ht="12.75">
      <c r="C242" s="2"/>
      <c r="D242" s="2"/>
      <c r="E242" s="2"/>
      <c r="F242" s="2"/>
    </row>
    <row r="243" spans="3:6" ht="12.75">
      <c r="C243" s="2"/>
      <c r="D243" s="2"/>
      <c r="E243" s="2"/>
      <c r="F243" s="2"/>
    </row>
    <row r="244" spans="3:6" ht="12.75">
      <c r="C244" s="2"/>
      <c r="D244" s="2"/>
      <c r="E244" s="2"/>
      <c r="F244" s="2"/>
    </row>
    <row r="245" spans="3:6" ht="12.75">
      <c r="C245" s="2"/>
      <c r="D245" s="2"/>
      <c r="E245" s="2"/>
      <c r="F245" s="2"/>
    </row>
    <row r="246" spans="3:6" ht="12.75">
      <c r="C246" s="2"/>
      <c r="D246" s="2"/>
      <c r="E246" s="2"/>
      <c r="F246" s="2"/>
    </row>
    <row r="247" spans="3:6" ht="12.75">
      <c r="C247" s="2"/>
      <c r="D247" s="2"/>
      <c r="E247" s="2"/>
      <c r="F247" s="2"/>
    </row>
    <row r="248" spans="3:6" ht="12.75">
      <c r="C248" s="2"/>
      <c r="D248" s="2"/>
      <c r="E248" s="2"/>
      <c r="F248" s="2"/>
    </row>
    <row r="249" spans="3:6" ht="12.75">
      <c r="C249" s="2"/>
      <c r="D249" s="2"/>
      <c r="E249" s="2"/>
      <c r="F249" s="2"/>
    </row>
    <row r="250" spans="3:6" ht="12.75">
      <c r="C250" s="2"/>
      <c r="D250" s="2"/>
      <c r="E250" s="2"/>
      <c r="F250" s="2"/>
    </row>
    <row r="251" spans="3:6" ht="12.75">
      <c r="C251" s="2"/>
      <c r="D251" s="2"/>
      <c r="E251" s="2"/>
      <c r="F251" s="2"/>
    </row>
    <row r="252" spans="3:6" ht="12.75">
      <c r="C252" s="2"/>
      <c r="D252" s="2"/>
      <c r="E252" s="2"/>
      <c r="F252" s="2"/>
    </row>
    <row r="253" spans="3:6" ht="12.75">
      <c r="C253" s="2"/>
      <c r="D253" s="2"/>
      <c r="E253" s="2"/>
      <c r="F253" s="2"/>
    </row>
    <row r="254" spans="3:6" ht="12.75">
      <c r="C254" s="2"/>
      <c r="D254" s="2"/>
      <c r="E254" s="2"/>
      <c r="F254" s="2"/>
    </row>
    <row r="255" spans="3:6" ht="12.75">
      <c r="C255" s="2"/>
      <c r="D255" s="2"/>
      <c r="E255" s="2"/>
      <c r="F255" s="2"/>
    </row>
    <row r="256" spans="3:6" ht="12.75">
      <c r="C256" s="2"/>
      <c r="D256" s="2"/>
      <c r="E256" s="2"/>
      <c r="F256" s="2"/>
    </row>
    <row r="257" spans="3:6" ht="12.75">
      <c r="C257" s="2"/>
      <c r="D257" s="2"/>
      <c r="E257" s="2"/>
      <c r="F257" s="2"/>
    </row>
    <row r="258" spans="3:6" ht="12.75">
      <c r="C258" s="2"/>
      <c r="D258" s="2"/>
      <c r="E258" s="2"/>
      <c r="F258" s="2"/>
    </row>
    <row r="259" spans="3:6" ht="12.75">
      <c r="C259" s="2"/>
      <c r="D259" s="2"/>
      <c r="E259" s="2"/>
      <c r="F259" s="2"/>
    </row>
    <row r="260" spans="3:6" ht="12.75">
      <c r="C260" s="2"/>
      <c r="D260" s="2"/>
      <c r="E260" s="2"/>
      <c r="F260" s="2"/>
    </row>
    <row r="261" spans="3:6" ht="12.75">
      <c r="C261" s="2"/>
      <c r="D261" s="2"/>
      <c r="E261" s="2"/>
      <c r="F261" s="2"/>
    </row>
    <row r="262" spans="3:6" ht="12.75">
      <c r="C262" s="2"/>
      <c r="D262" s="2"/>
      <c r="E262" s="2"/>
      <c r="F262" s="2"/>
    </row>
    <row r="263" spans="3:6" ht="12.75">
      <c r="C263" s="2"/>
      <c r="D263" s="2"/>
      <c r="E263" s="2"/>
      <c r="F263" s="2"/>
    </row>
    <row r="264" spans="3:6" ht="12.75">
      <c r="C264" s="2"/>
      <c r="D264" s="2"/>
      <c r="E264" s="2"/>
      <c r="F264" s="2"/>
    </row>
    <row r="265" spans="3:6" ht="12.75">
      <c r="C265" s="2"/>
      <c r="D265" s="2"/>
      <c r="E265" s="2"/>
      <c r="F265" s="2"/>
    </row>
    <row r="266" spans="3:6" ht="12.75">
      <c r="C266" s="2"/>
      <c r="D266" s="2"/>
      <c r="E266" s="2"/>
      <c r="F266" s="2"/>
    </row>
    <row r="267" spans="3:6" ht="12.75">
      <c r="C267" s="2"/>
      <c r="D267" s="2"/>
      <c r="E267" s="2"/>
      <c r="F267" s="2"/>
    </row>
    <row r="268" spans="3:6" ht="12.75">
      <c r="C268" s="2"/>
      <c r="D268" s="2"/>
      <c r="E268" s="2"/>
      <c r="F268" s="2"/>
    </row>
    <row r="269" spans="3:6" ht="12.75">
      <c r="C269" s="2"/>
      <c r="D269" s="2"/>
      <c r="E269" s="2"/>
      <c r="F269" s="2"/>
    </row>
    <row r="270" spans="3:6" ht="12.75">
      <c r="C270" s="2"/>
      <c r="D270" s="2"/>
      <c r="E270" s="2"/>
      <c r="F270" s="2"/>
    </row>
    <row r="271" spans="3:6" ht="12.75">
      <c r="C271" s="2"/>
      <c r="D271" s="2"/>
      <c r="E271" s="2"/>
      <c r="F271" s="2"/>
    </row>
    <row r="272" spans="3:6" ht="12.75">
      <c r="C272" s="2"/>
      <c r="D272" s="2"/>
      <c r="E272" s="2"/>
      <c r="F272" s="2"/>
    </row>
    <row r="273" spans="3:6" ht="12.75">
      <c r="C273" s="2"/>
      <c r="D273" s="2"/>
      <c r="E273" s="2"/>
      <c r="F273" s="2"/>
    </row>
    <row r="274" spans="3:6" ht="12.75">
      <c r="C274" s="2"/>
      <c r="D274" s="2"/>
      <c r="E274" s="2"/>
      <c r="F274" s="2"/>
    </row>
    <row r="275" spans="3:6" ht="12.75">
      <c r="C275" s="2"/>
      <c r="D275" s="2"/>
      <c r="E275" s="2"/>
      <c r="F275" s="2"/>
    </row>
    <row r="276" spans="3:6" ht="12.75">
      <c r="C276" s="2"/>
      <c r="D276" s="2"/>
      <c r="E276" s="2"/>
      <c r="F276" s="2"/>
    </row>
    <row r="277" spans="3:6" ht="12.75">
      <c r="C277" s="2"/>
      <c r="D277" s="2"/>
      <c r="E277" s="2"/>
      <c r="F277" s="2"/>
    </row>
  </sheetData>
  <mergeCells count="12">
    <mergeCell ref="A166:A168"/>
    <mergeCell ref="A214:B214"/>
    <mergeCell ref="A1:F1"/>
    <mergeCell ref="A9:A11"/>
    <mergeCell ref="A195:A199"/>
    <mergeCell ref="A208:A212"/>
    <mergeCell ref="A20:A23"/>
    <mergeCell ref="A28:A30"/>
    <mergeCell ref="A178:A180"/>
    <mergeCell ref="A119:A123"/>
    <mergeCell ref="A140:A143"/>
    <mergeCell ref="A157:A160"/>
  </mergeCells>
  <printOptions horizontalCentered="1"/>
  <pageMargins left="0.3937007874015748" right="0.38" top="0.5" bottom="0.4" header="0.17" footer="0.21"/>
  <pageSetup horizontalDpi="600" verticalDpi="600" orientation="portrait" paperSize="9" scale="83" r:id="rId1"/>
  <headerFooter alignWithMargins="0">
    <oddFooter>&amp;L&amp;"Times New Roman CE,Obyčejné"&amp;8Rozbor za rok 2004</oddFooter>
  </headerFooter>
  <rowBreaks count="2" manualBreakCount="2">
    <brk id="72" max="255" man="1"/>
    <brk id="143" max="255" man="1"/>
  </rowBreaks>
</worksheet>
</file>

<file path=xl/worksheets/sheet4.xml><?xml version="1.0" encoding="utf-8"?>
<worksheet xmlns="http://schemas.openxmlformats.org/spreadsheetml/2006/main" xmlns:r="http://schemas.openxmlformats.org/officeDocument/2006/relationships">
  <sheetPr codeName="List5"/>
  <dimension ref="A1:F170"/>
  <sheetViews>
    <sheetView view="pageBreakPreview" zoomScaleNormal="85" zoomScaleSheetLayoutView="100" workbookViewId="0" topLeftCell="B1">
      <pane ySplit="3" topLeftCell="BM109" activePane="bottomLeft" state="frozen"/>
      <selection pane="topLeft" activeCell="A1" sqref="A1"/>
      <selection pane="bottomLeft" activeCell="B114" sqref="B114"/>
    </sheetView>
  </sheetViews>
  <sheetFormatPr defaultColWidth="9.00390625" defaultRowHeight="12.75"/>
  <cols>
    <col min="1" max="1" width="11.375" style="1" customWidth="1"/>
    <col min="2" max="2" width="59.125" style="1" customWidth="1"/>
    <col min="3" max="4" width="11.00390625" style="1" customWidth="1"/>
    <col min="5" max="5" width="11.625" style="1" customWidth="1"/>
    <col min="6" max="6" width="9.25390625" style="1" customWidth="1"/>
    <col min="7" max="16384" width="9.125" style="1" customWidth="1"/>
  </cols>
  <sheetData>
    <row r="1" spans="1:6" ht="27.75" customHeight="1">
      <c r="A1" s="571" t="s">
        <v>616</v>
      </c>
      <c r="B1" s="572"/>
      <c r="C1" s="572"/>
      <c r="D1" s="572"/>
      <c r="E1" s="572"/>
      <c r="F1" s="14" t="s">
        <v>619</v>
      </c>
    </row>
    <row r="2" spans="1:6" ht="27.75" customHeight="1">
      <c r="A2" s="326"/>
      <c r="B2" s="277"/>
      <c r="C2" s="277"/>
      <c r="D2" s="277"/>
      <c r="E2" s="277"/>
      <c r="F2" s="327"/>
    </row>
    <row r="3" spans="1:6" s="12" customFormat="1" ht="35.25" customHeight="1">
      <c r="A3" s="76" t="s">
        <v>216</v>
      </c>
      <c r="B3" s="77" t="s">
        <v>513</v>
      </c>
      <c r="C3" s="54" t="s">
        <v>176</v>
      </c>
      <c r="D3" s="54" t="s">
        <v>334</v>
      </c>
      <c r="E3" s="55" t="s">
        <v>456</v>
      </c>
      <c r="F3" s="55" t="s">
        <v>335</v>
      </c>
    </row>
    <row r="4" spans="1:6" s="12" customFormat="1" ht="15.75" customHeight="1">
      <c r="A4" s="544" t="s">
        <v>217</v>
      </c>
      <c r="B4" s="545"/>
      <c r="C4" s="545"/>
      <c r="D4" s="545"/>
      <c r="E4" s="545"/>
      <c r="F4" s="546"/>
    </row>
    <row r="5" spans="1:6" s="12" customFormat="1" ht="15.75" customHeight="1">
      <c r="A5" s="525" t="s">
        <v>245</v>
      </c>
      <c r="B5" s="79" t="s">
        <v>142</v>
      </c>
      <c r="C5" s="80">
        <v>400</v>
      </c>
      <c r="D5" s="80">
        <v>237</v>
      </c>
      <c r="E5" s="80">
        <v>236.1</v>
      </c>
      <c r="F5" s="239">
        <f aca="true" t="shared" si="0" ref="F5:F12">E5/D5</f>
        <v>0.9962025316455696</v>
      </c>
    </row>
    <row r="6" spans="1:6" s="12" customFormat="1" ht="15.75" customHeight="1">
      <c r="A6" s="526"/>
      <c r="B6" s="75" t="s">
        <v>143</v>
      </c>
      <c r="C6" s="81">
        <v>2100</v>
      </c>
      <c r="D6" s="81">
        <v>1658</v>
      </c>
      <c r="E6" s="81">
        <v>1649.6</v>
      </c>
      <c r="F6" s="239">
        <f t="shared" si="0"/>
        <v>0.9949336550060313</v>
      </c>
    </row>
    <row r="7" spans="1:6" s="12" customFormat="1" ht="15.75" customHeight="1">
      <c r="A7" s="526"/>
      <c r="B7" s="75" t="s">
        <v>144</v>
      </c>
      <c r="C7" s="81">
        <v>4800</v>
      </c>
      <c r="D7" s="81">
        <v>3340</v>
      </c>
      <c r="E7" s="81">
        <v>3334.4</v>
      </c>
      <c r="F7" s="239">
        <f t="shared" si="0"/>
        <v>0.9983233532934132</v>
      </c>
    </row>
    <row r="8" spans="1:6" s="12" customFormat="1" ht="15.75" customHeight="1">
      <c r="A8" s="526"/>
      <c r="B8" s="75" t="s">
        <v>164</v>
      </c>
      <c r="C8" s="81">
        <v>3000</v>
      </c>
      <c r="D8" s="81">
        <v>500</v>
      </c>
      <c r="E8" s="81">
        <v>456.2</v>
      </c>
      <c r="F8" s="239">
        <f t="shared" si="0"/>
        <v>0.9124</v>
      </c>
    </row>
    <row r="9" spans="1:6" s="12" customFormat="1" ht="15.75" customHeight="1">
      <c r="A9" s="526"/>
      <c r="B9" s="75" t="s">
        <v>145</v>
      </c>
      <c r="C9" s="81">
        <v>1800</v>
      </c>
      <c r="D9" s="81">
        <v>0</v>
      </c>
      <c r="E9" s="81">
        <v>0</v>
      </c>
      <c r="F9" s="239">
        <v>0</v>
      </c>
    </row>
    <row r="10" spans="1:6" s="12" customFormat="1" ht="15.75" customHeight="1">
      <c r="A10" s="526"/>
      <c r="B10" s="75" t="s">
        <v>163</v>
      </c>
      <c r="C10" s="81">
        <v>2600</v>
      </c>
      <c r="D10" s="81">
        <v>211</v>
      </c>
      <c r="E10" s="81">
        <v>160.6</v>
      </c>
      <c r="F10" s="239">
        <f t="shared" si="0"/>
        <v>0.7611374407582938</v>
      </c>
    </row>
    <row r="11" spans="1:6" s="12" customFormat="1" ht="15.75" customHeight="1">
      <c r="A11" s="526"/>
      <c r="B11" s="75" t="s">
        <v>146</v>
      </c>
      <c r="C11" s="81">
        <v>2950</v>
      </c>
      <c r="D11" s="81">
        <v>3873</v>
      </c>
      <c r="E11" s="81">
        <v>3870.8</v>
      </c>
      <c r="F11" s="239">
        <f t="shared" si="0"/>
        <v>0.999431964885102</v>
      </c>
    </row>
    <row r="12" spans="1:6" s="12" customFormat="1" ht="15.75" customHeight="1">
      <c r="A12" s="526"/>
      <c r="B12" s="75" t="s">
        <v>147</v>
      </c>
      <c r="C12" s="81">
        <v>1600</v>
      </c>
      <c r="D12" s="81">
        <v>1794</v>
      </c>
      <c r="E12" s="81">
        <v>1793.5</v>
      </c>
      <c r="F12" s="239">
        <f t="shared" si="0"/>
        <v>0.999721293199554</v>
      </c>
    </row>
    <row r="13" spans="1:6" s="12" customFormat="1" ht="15.75" customHeight="1">
      <c r="A13" s="526"/>
      <c r="B13" s="75" t="s">
        <v>148</v>
      </c>
      <c r="C13" s="81">
        <v>3500</v>
      </c>
      <c r="D13" s="81">
        <v>0</v>
      </c>
      <c r="E13" s="81">
        <v>0</v>
      </c>
      <c r="F13" s="239">
        <v>0</v>
      </c>
    </row>
    <row r="14" spans="1:6" s="12" customFormat="1" ht="15.75" customHeight="1">
      <c r="A14" s="526"/>
      <c r="B14" s="75" t="s">
        <v>149</v>
      </c>
      <c r="C14" s="81">
        <v>690</v>
      </c>
      <c r="D14" s="81">
        <v>640</v>
      </c>
      <c r="E14" s="81">
        <v>625.1</v>
      </c>
      <c r="F14" s="239">
        <f aca="true" t="shared" si="1" ref="F14:F22">E14/D14</f>
        <v>0.9767187500000001</v>
      </c>
    </row>
    <row r="15" spans="1:6" s="12" customFormat="1" ht="15.75" customHeight="1">
      <c r="A15" s="526"/>
      <c r="B15" s="75" t="s">
        <v>354</v>
      </c>
      <c r="C15" s="81">
        <v>0</v>
      </c>
      <c r="D15" s="81">
        <v>835.8</v>
      </c>
      <c r="E15" s="81">
        <v>833.9</v>
      </c>
      <c r="F15" s="239">
        <f t="shared" si="1"/>
        <v>0.9977267288825078</v>
      </c>
    </row>
    <row r="16" spans="1:6" s="12" customFormat="1" ht="15.75" customHeight="1">
      <c r="A16" s="526"/>
      <c r="B16" s="75" t="s">
        <v>356</v>
      </c>
      <c r="C16" s="81">
        <v>0</v>
      </c>
      <c r="D16" s="81">
        <v>827</v>
      </c>
      <c r="E16" s="81">
        <v>822.3</v>
      </c>
      <c r="F16" s="239">
        <f t="shared" si="1"/>
        <v>0.9943168077388149</v>
      </c>
    </row>
    <row r="17" spans="1:6" s="12" customFormat="1" ht="15.75" customHeight="1">
      <c r="A17" s="526"/>
      <c r="B17" s="82" t="s">
        <v>394</v>
      </c>
      <c r="C17" s="83">
        <v>0</v>
      </c>
      <c r="D17" s="83">
        <v>10472</v>
      </c>
      <c r="E17" s="83">
        <v>10417.8</v>
      </c>
      <c r="F17" s="240">
        <f t="shared" si="1"/>
        <v>0.994824293353705</v>
      </c>
    </row>
    <row r="18" spans="1:6" s="12" customFormat="1" ht="15.75" customHeight="1">
      <c r="A18" s="527"/>
      <c r="B18" s="84" t="s">
        <v>218</v>
      </c>
      <c r="C18" s="85">
        <f>SUM(C5:C17)</f>
        <v>23440</v>
      </c>
      <c r="D18" s="85">
        <f>SUM(D5:D17)</f>
        <v>24387.8</v>
      </c>
      <c r="E18" s="85">
        <f>SUM(E5:E17)</f>
        <v>24200.3</v>
      </c>
      <c r="F18" s="275">
        <f t="shared" si="1"/>
        <v>0.9923117296353094</v>
      </c>
    </row>
    <row r="19" spans="1:6" s="12" customFormat="1" ht="15.75" customHeight="1">
      <c r="A19" s="528" t="s">
        <v>246</v>
      </c>
      <c r="B19" s="86" t="s">
        <v>457</v>
      </c>
      <c r="C19" s="87">
        <v>3100</v>
      </c>
      <c r="D19" s="87">
        <v>4232.3</v>
      </c>
      <c r="E19" s="87">
        <v>4232.3</v>
      </c>
      <c r="F19" s="238">
        <f t="shared" si="1"/>
        <v>1</v>
      </c>
    </row>
    <row r="20" spans="1:6" s="12" customFormat="1" ht="15.75" customHeight="1">
      <c r="A20" s="529"/>
      <c r="B20" s="75" t="s">
        <v>167</v>
      </c>
      <c r="C20" s="81">
        <v>2700</v>
      </c>
      <c r="D20" s="81">
        <v>5550</v>
      </c>
      <c r="E20" s="81">
        <v>5550</v>
      </c>
      <c r="F20" s="239">
        <f t="shared" si="1"/>
        <v>1</v>
      </c>
    </row>
    <row r="21" spans="1:6" s="12" customFormat="1" ht="15.75" customHeight="1">
      <c r="A21" s="529"/>
      <c r="B21" s="82" t="s">
        <v>355</v>
      </c>
      <c r="C21" s="83">
        <v>0</v>
      </c>
      <c r="D21" s="83">
        <v>0</v>
      </c>
      <c r="E21" s="83">
        <v>0</v>
      </c>
      <c r="F21" s="240">
        <v>0</v>
      </c>
    </row>
    <row r="22" spans="1:6" s="12" customFormat="1" ht="15.75" customHeight="1">
      <c r="A22" s="530"/>
      <c r="B22" s="88" t="s">
        <v>218</v>
      </c>
      <c r="C22" s="89">
        <f>SUM(C19,C20,C21)</f>
        <v>5800</v>
      </c>
      <c r="D22" s="89">
        <f>SUM(D19,D20,D21)</f>
        <v>9782.3</v>
      </c>
      <c r="E22" s="89">
        <f>SUM(E19,E20,E21)</f>
        <v>9782.3</v>
      </c>
      <c r="F22" s="241">
        <f t="shared" si="1"/>
        <v>1</v>
      </c>
    </row>
    <row r="23" spans="1:6" s="12" customFormat="1" ht="15.75" customHeight="1">
      <c r="A23" s="528" t="s">
        <v>247</v>
      </c>
      <c r="B23" s="90" t="s">
        <v>110</v>
      </c>
      <c r="C23" s="91"/>
      <c r="D23" s="91"/>
      <c r="E23" s="91"/>
      <c r="F23" s="238"/>
    </row>
    <row r="24" spans="1:6" s="12" customFormat="1" ht="15.75" customHeight="1">
      <c r="A24" s="503"/>
      <c r="B24" s="75" t="s">
        <v>349</v>
      </c>
      <c r="C24" s="81">
        <v>0</v>
      </c>
      <c r="D24" s="81">
        <v>1000</v>
      </c>
      <c r="E24" s="81">
        <v>960.6</v>
      </c>
      <c r="F24" s="239">
        <f>E24/D24</f>
        <v>0.9606</v>
      </c>
    </row>
    <row r="25" spans="1:6" s="12" customFormat="1" ht="15.75" customHeight="1">
      <c r="A25" s="529"/>
      <c r="B25" s="75" t="s">
        <v>105</v>
      </c>
      <c r="C25" s="92">
        <v>9000</v>
      </c>
      <c r="D25" s="92">
        <v>394.1</v>
      </c>
      <c r="E25" s="92">
        <v>300.4</v>
      </c>
      <c r="F25" s="239">
        <f>E25/D25</f>
        <v>0.7622430855112915</v>
      </c>
    </row>
    <row r="26" spans="1:6" s="12" customFormat="1" ht="15.75" customHeight="1">
      <c r="A26" s="529"/>
      <c r="B26" s="93" t="s">
        <v>111</v>
      </c>
      <c r="C26" s="94"/>
      <c r="D26" s="94"/>
      <c r="E26" s="94"/>
      <c r="F26" s="239"/>
    </row>
    <row r="27" spans="1:6" s="12" customFormat="1" ht="15.75" customHeight="1">
      <c r="A27" s="529"/>
      <c r="B27" s="75" t="s">
        <v>124</v>
      </c>
      <c r="C27" s="81">
        <v>20000</v>
      </c>
      <c r="D27" s="81">
        <v>31575.4</v>
      </c>
      <c r="E27" s="81">
        <v>31575.4</v>
      </c>
      <c r="F27" s="239">
        <f>E27/D27</f>
        <v>1</v>
      </c>
    </row>
    <row r="28" spans="1:6" s="12" customFormat="1" ht="15.75" customHeight="1">
      <c r="A28" s="529"/>
      <c r="B28" s="75" t="s">
        <v>125</v>
      </c>
      <c r="C28" s="81">
        <v>5000</v>
      </c>
      <c r="D28" s="81">
        <v>6362</v>
      </c>
      <c r="E28" s="81">
        <v>6361.6</v>
      </c>
      <c r="F28" s="239">
        <f>E28/D28</f>
        <v>0.9999371266897202</v>
      </c>
    </row>
    <row r="29" spans="1:6" s="12" customFormat="1" ht="15.75" customHeight="1">
      <c r="A29" s="529"/>
      <c r="B29" s="75" t="s">
        <v>130</v>
      </c>
      <c r="C29" s="81">
        <v>4500</v>
      </c>
      <c r="D29" s="81">
        <v>5158.1</v>
      </c>
      <c r="E29" s="81">
        <v>5158.1</v>
      </c>
      <c r="F29" s="239">
        <f>E29/D29</f>
        <v>1</v>
      </c>
    </row>
    <row r="30" spans="1:6" s="12" customFormat="1" ht="15.75" customHeight="1">
      <c r="A30" s="529"/>
      <c r="B30" s="75" t="s">
        <v>162</v>
      </c>
      <c r="C30" s="81">
        <v>4500</v>
      </c>
      <c r="D30" s="81">
        <v>2577.8</v>
      </c>
      <c r="E30" s="81">
        <v>433.7</v>
      </c>
      <c r="F30" s="239">
        <f aca="true" t="shared" si="2" ref="F30:F36">E30/D30</f>
        <v>0.16824423927379933</v>
      </c>
    </row>
    <row r="31" spans="1:6" s="12" customFormat="1" ht="15.75" customHeight="1">
      <c r="A31" s="529"/>
      <c r="B31" s="75" t="s">
        <v>127</v>
      </c>
      <c r="C31" s="81">
        <v>5000</v>
      </c>
      <c r="D31" s="81">
        <v>7111.5</v>
      </c>
      <c r="E31" s="81">
        <v>7111.4</v>
      </c>
      <c r="F31" s="239">
        <f t="shared" si="2"/>
        <v>0.9999859382690008</v>
      </c>
    </row>
    <row r="32" spans="1:6" s="12" customFormat="1" ht="15.75" customHeight="1">
      <c r="A32" s="529"/>
      <c r="B32" s="75" t="s">
        <v>128</v>
      </c>
      <c r="C32" s="81">
        <v>4700</v>
      </c>
      <c r="D32" s="81">
        <v>8909.3</v>
      </c>
      <c r="E32" s="81">
        <v>8908.5</v>
      </c>
      <c r="F32" s="239">
        <f t="shared" si="2"/>
        <v>0.9999102061890385</v>
      </c>
    </row>
    <row r="33" spans="1:6" s="12" customFormat="1" ht="15.75" customHeight="1">
      <c r="A33" s="529"/>
      <c r="B33" s="75" t="s">
        <v>129</v>
      </c>
      <c r="C33" s="81">
        <v>780</v>
      </c>
      <c r="D33" s="81">
        <v>596</v>
      </c>
      <c r="E33" s="81">
        <v>0</v>
      </c>
      <c r="F33" s="239">
        <f t="shared" si="2"/>
        <v>0</v>
      </c>
    </row>
    <row r="34" spans="1:6" s="12" customFormat="1" ht="15.75" customHeight="1">
      <c r="A34" s="529"/>
      <c r="B34" s="75" t="s">
        <v>131</v>
      </c>
      <c r="C34" s="81">
        <v>1000</v>
      </c>
      <c r="D34" s="81">
        <v>3640.9</v>
      </c>
      <c r="E34" s="81">
        <v>3635.8</v>
      </c>
      <c r="F34" s="239">
        <f t="shared" si="2"/>
        <v>0.9985992474388201</v>
      </c>
    </row>
    <row r="35" spans="1:6" s="12" customFormat="1" ht="15" customHeight="1">
      <c r="A35" s="529"/>
      <c r="B35" s="75" t="s">
        <v>126</v>
      </c>
      <c r="C35" s="81">
        <v>1000</v>
      </c>
      <c r="D35" s="81">
        <v>1000</v>
      </c>
      <c r="E35" s="81">
        <v>0</v>
      </c>
      <c r="F35" s="239">
        <f t="shared" si="2"/>
        <v>0</v>
      </c>
    </row>
    <row r="36" spans="1:6" s="12" customFormat="1" ht="15" customHeight="1">
      <c r="A36" s="529"/>
      <c r="B36" s="82" t="s">
        <v>458</v>
      </c>
      <c r="C36" s="83">
        <v>0</v>
      </c>
      <c r="D36" s="83">
        <v>419.5</v>
      </c>
      <c r="E36" s="83">
        <v>419.5</v>
      </c>
      <c r="F36" s="239">
        <f t="shared" si="2"/>
        <v>1</v>
      </c>
    </row>
    <row r="37" spans="1:6" s="12" customFormat="1" ht="15" customHeight="1">
      <c r="A37" s="530"/>
      <c r="B37" s="88" t="s">
        <v>218</v>
      </c>
      <c r="C37" s="89">
        <f>SUM(C24:C36)</f>
        <v>55480</v>
      </c>
      <c r="D37" s="89">
        <f>SUM(D24:D36)</f>
        <v>68744.59999999999</v>
      </c>
      <c r="E37" s="89">
        <f>SUM(E24:E36)</f>
        <v>64865</v>
      </c>
      <c r="F37" s="241">
        <f aca="true" t="shared" si="3" ref="F37:F51">E37/D37</f>
        <v>0.9435650218344424</v>
      </c>
    </row>
    <row r="38" spans="1:6" s="12" customFormat="1" ht="18" customHeight="1">
      <c r="A38" s="461" t="s">
        <v>388</v>
      </c>
      <c r="B38" s="79" t="s">
        <v>459</v>
      </c>
      <c r="C38" s="106">
        <v>0</v>
      </c>
      <c r="D38" s="106">
        <v>57.2</v>
      </c>
      <c r="E38" s="106">
        <v>57.1</v>
      </c>
      <c r="F38" s="238">
        <f>E38/D38</f>
        <v>0.9982517482517482</v>
      </c>
    </row>
    <row r="39" spans="1:6" s="12" customFormat="1" ht="18" customHeight="1">
      <c r="A39" s="462"/>
      <c r="B39" s="324" t="s">
        <v>387</v>
      </c>
      <c r="C39" s="325">
        <v>0</v>
      </c>
      <c r="D39" s="325">
        <v>292.8</v>
      </c>
      <c r="E39" s="325">
        <v>254.6</v>
      </c>
      <c r="F39" s="239">
        <f>E39/D39</f>
        <v>0.869535519125683</v>
      </c>
    </row>
    <row r="40" spans="1:6" s="12" customFormat="1" ht="18" customHeight="1">
      <c r="A40" s="462"/>
      <c r="B40" s="324" t="s">
        <v>460</v>
      </c>
      <c r="C40" s="325">
        <v>0</v>
      </c>
      <c r="D40" s="325">
        <v>150</v>
      </c>
      <c r="E40" s="325">
        <v>150</v>
      </c>
      <c r="F40" s="239">
        <f>E40/D40</f>
        <v>1</v>
      </c>
    </row>
    <row r="41" spans="1:6" s="12" customFormat="1" ht="18" customHeight="1">
      <c r="A41" s="462"/>
      <c r="B41" s="324" t="s">
        <v>461</v>
      </c>
      <c r="C41" s="325">
        <v>0</v>
      </c>
      <c r="D41" s="325">
        <v>47.5</v>
      </c>
      <c r="E41" s="325">
        <v>47.5</v>
      </c>
      <c r="F41" s="239">
        <f>E41/D41</f>
        <v>1</v>
      </c>
    </row>
    <row r="42" spans="1:6" s="12" customFormat="1" ht="18" customHeight="1">
      <c r="A42" s="463"/>
      <c r="B42" s="88" t="s">
        <v>218</v>
      </c>
      <c r="C42" s="89">
        <f>SUM(C38,C39,C40,C41)</f>
        <v>0</v>
      </c>
      <c r="D42" s="89">
        <f>SUM(D38,D39,D40,D41)</f>
        <v>547.5</v>
      </c>
      <c r="E42" s="89">
        <f>SUM(E38,E39,E40,E41)</f>
        <v>509.2</v>
      </c>
      <c r="F42" s="241">
        <f t="shared" si="3"/>
        <v>0.9300456621004566</v>
      </c>
    </row>
    <row r="43" spans="1:6" s="12" customFormat="1" ht="18" customHeight="1">
      <c r="A43" s="503" t="s">
        <v>515</v>
      </c>
      <c r="B43" s="75" t="s">
        <v>470</v>
      </c>
      <c r="C43" s="81">
        <v>0</v>
      </c>
      <c r="D43" s="81">
        <v>500</v>
      </c>
      <c r="E43" s="81">
        <v>487.6</v>
      </c>
      <c r="F43" s="239">
        <f>E43/D43</f>
        <v>0.9752000000000001</v>
      </c>
    </row>
    <row r="44" spans="1:6" s="12" customFormat="1" ht="15.75" customHeight="1">
      <c r="A44" s="529"/>
      <c r="B44" s="75" t="s">
        <v>121</v>
      </c>
      <c r="C44" s="81">
        <v>5000</v>
      </c>
      <c r="D44" s="81">
        <v>4500</v>
      </c>
      <c r="E44" s="81">
        <v>552.2</v>
      </c>
      <c r="F44" s="239">
        <f t="shared" si="3"/>
        <v>0.12271111111111112</v>
      </c>
    </row>
    <row r="45" spans="1:6" s="12" customFormat="1" ht="15.75" customHeight="1">
      <c r="A45" s="529"/>
      <c r="B45" s="75" t="s">
        <v>106</v>
      </c>
      <c r="C45" s="81">
        <v>60000</v>
      </c>
      <c r="D45" s="81">
        <v>54492.3</v>
      </c>
      <c r="E45" s="81">
        <v>1320.5</v>
      </c>
      <c r="F45" s="239">
        <f>E45/D45</f>
        <v>0.02423278151225035</v>
      </c>
    </row>
    <row r="46" spans="1:6" s="12" customFormat="1" ht="15.75" customHeight="1">
      <c r="A46" s="529"/>
      <c r="B46" s="75" t="s">
        <v>390</v>
      </c>
      <c r="C46" s="81">
        <v>0</v>
      </c>
      <c r="D46" s="81">
        <v>1200</v>
      </c>
      <c r="E46" s="81">
        <v>0</v>
      </c>
      <c r="F46" s="239">
        <f>E46/D46</f>
        <v>0</v>
      </c>
    </row>
    <row r="47" spans="1:6" s="12" customFormat="1" ht="15.75" customHeight="1">
      <c r="A47" s="529"/>
      <c r="B47" s="82" t="s">
        <v>462</v>
      </c>
      <c r="C47" s="83">
        <v>0</v>
      </c>
      <c r="D47" s="83">
        <v>4557.7</v>
      </c>
      <c r="E47" s="83">
        <v>2278.9</v>
      </c>
      <c r="F47" s="240">
        <f t="shared" si="3"/>
        <v>0.5000109704456196</v>
      </c>
    </row>
    <row r="48" spans="1:6" s="12" customFormat="1" ht="15.75" customHeight="1">
      <c r="A48" s="530"/>
      <c r="B48" s="84" t="s">
        <v>218</v>
      </c>
      <c r="C48" s="300">
        <f>SUM(C43:C47)</f>
        <v>65000</v>
      </c>
      <c r="D48" s="300">
        <f>SUM(D43:D47)</f>
        <v>65250</v>
      </c>
      <c r="E48" s="300">
        <f>SUM(E43:E47)</f>
        <v>4639.200000000001</v>
      </c>
      <c r="F48" s="275">
        <f t="shared" si="3"/>
        <v>0.07109885057471266</v>
      </c>
    </row>
    <row r="49" spans="1:6" s="12" customFormat="1" ht="15.75" customHeight="1">
      <c r="A49" s="528" t="s">
        <v>248</v>
      </c>
      <c r="B49" s="79" t="s">
        <v>170</v>
      </c>
      <c r="C49" s="80">
        <v>2700</v>
      </c>
      <c r="D49" s="80">
        <v>2858.9</v>
      </c>
      <c r="E49" s="80">
        <v>2828.9</v>
      </c>
      <c r="F49" s="238">
        <f t="shared" si="3"/>
        <v>0.9895064535310784</v>
      </c>
    </row>
    <row r="50" spans="1:6" s="12" customFormat="1" ht="15.75" customHeight="1">
      <c r="A50" s="503"/>
      <c r="B50" s="82" t="s">
        <v>463</v>
      </c>
      <c r="C50" s="83">
        <v>0</v>
      </c>
      <c r="D50" s="83">
        <v>500</v>
      </c>
      <c r="E50" s="83">
        <v>500</v>
      </c>
      <c r="F50" s="240">
        <f t="shared" si="3"/>
        <v>1</v>
      </c>
    </row>
    <row r="51" spans="1:6" s="12" customFormat="1" ht="40.5" customHeight="1">
      <c r="A51" s="530"/>
      <c r="B51" s="88" t="s">
        <v>218</v>
      </c>
      <c r="C51" s="89">
        <f>SUM(C49:C50)</f>
        <v>2700</v>
      </c>
      <c r="D51" s="89">
        <f>SUM(D49:D50)</f>
        <v>3358.9</v>
      </c>
      <c r="E51" s="89">
        <f>SUM(E49:E50)</f>
        <v>3328.9</v>
      </c>
      <c r="F51" s="241">
        <f t="shared" si="3"/>
        <v>0.9910685045699485</v>
      </c>
    </row>
    <row r="52" spans="1:6" s="12" customFormat="1" ht="40.5" customHeight="1">
      <c r="A52" s="331"/>
      <c r="B52" s="332"/>
      <c r="C52" s="333"/>
      <c r="D52" s="333"/>
      <c r="E52" s="333"/>
      <c r="F52" s="334"/>
    </row>
    <row r="53" spans="1:6" s="12" customFormat="1" ht="30" customHeight="1">
      <c r="A53" s="76" t="s">
        <v>216</v>
      </c>
      <c r="B53" s="97" t="s">
        <v>514</v>
      </c>
      <c r="C53" s="54" t="s">
        <v>176</v>
      </c>
      <c r="D53" s="54" t="s">
        <v>334</v>
      </c>
      <c r="E53" s="55" t="s">
        <v>456</v>
      </c>
      <c r="F53" s="55" t="s">
        <v>335</v>
      </c>
    </row>
    <row r="54" spans="1:6" s="12" customFormat="1" ht="15.75" customHeight="1">
      <c r="A54" s="528" t="s">
        <v>249</v>
      </c>
      <c r="B54" s="90" t="s">
        <v>110</v>
      </c>
      <c r="C54" s="91"/>
      <c r="D54" s="91"/>
      <c r="E54" s="91"/>
      <c r="F54" s="243"/>
    </row>
    <row r="55" spans="1:6" s="12" customFormat="1" ht="15.75" customHeight="1">
      <c r="A55" s="529"/>
      <c r="B55" s="75" t="s">
        <v>107</v>
      </c>
      <c r="C55" s="81">
        <v>4000</v>
      </c>
      <c r="D55" s="81">
        <v>3000.3</v>
      </c>
      <c r="E55" s="81">
        <v>0</v>
      </c>
      <c r="F55" s="239">
        <f>E55/D55</f>
        <v>0</v>
      </c>
    </row>
    <row r="56" spans="1:6" s="12" customFormat="1" ht="15.75" customHeight="1">
      <c r="A56" s="529"/>
      <c r="B56" s="75" t="s">
        <v>108</v>
      </c>
      <c r="C56" s="81">
        <v>15000</v>
      </c>
      <c r="D56" s="81">
        <v>15000</v>
      </c>
      <c r="E56" s="81">
        <v>14334</v>
      </c>
      <c r="F56" s="239">
        <f aca="true" t="shared" si="4" ref="F56:F76">E56/D56</f>
        <v>0.9556</v>
      </c>
    </row>
    <row r="57" spans="1:6" s="12" customFormat="1" ht="15.75" customHeight="1">
      <c r="A57" s="529"/>
      <c r="B57" s="75" t="s">
        <v>158</v>
      </c>
      <c r="C57" s="81">
        <v>500</v>
      </c>
      <c r="D57" s="81">
        <v>0</v>
      </c>
      <c r="E57" s="81">
        <v>0</v>
      </c>
      <c r="F57" s="239">
        <v>0</v>
      </c>
    </row>
    <row r="58" spans="1:6" s="12" customFormat="1" ht="15.75" customHeight="1">
      <c r="A58" s="529"/>
      <c r="B58" s="75" t="s">
        <v>161</v>
      </c>
      <c r="C58" s="81">
        <v>25000</v>
      </c>
      <c r="D58" s="81">
        <v>3088.5</v>
      </c>
      <c r="E58" s="81">
        <v>0</v>
      </c>
      <c r="F58" s="239">
        <f t="shared" si="4"/>
        <v>0</v>
      </c>
    </row>
    <row r="59" spans="1:6" s="12" customFormat="1" ht="15.75" customHeight="1">
      <c r="A59" s="529"/>
      <c r="B59" s="93" t="s">
        <v>111</v>
      </c>
      <c r="C59" s="94"/>
      <c r="D59" s="94"/>
      <c r="E59" s="94"/>
      <c r="F59" s="239"/>
    </row>
    <row r="60" spans="1:6" s="12" customFormat="1" ht="15.75" customHeight="1">
      <c r="A60" s="529"/>
      <c r="B60" s="75" t="s">
        <v>113</v>
      </c>
      <c r="C60" s="81">
        <v>500</v>
      </c>
      <c r="D60" s="81">
        <v>341.1</v>
      </c>
      <c r="E60" s="81">
        <v>0</v>
      </c>
      <c r="F60" s="239">
        <f t="shared" si="4"/>
        <v>0</v>
      </c>
    </row>
    <row r="61" spans="1:6" s="12" customFormat="1" ht="15.75" customHeight="1">
      <c r="A61" s="529"/>
      <c r="B61" s="75" t="s">
        <v>168</v>
      </c>
      <c r="C61" s="81">
        <v>300</v>
      </c>
      <c r="D61" s="81">
        <v>364.4</v>
      </c>
      <c r="E61" s="81">
        <v>364.4</v>
      </c>
      <c r="F61" s="239">
        <f t="shared" si="4"/>
        <v>1</v>
      </c>
    </row>
    <row r="62" spans="1:6" s="12" customFormat="1" ht="15.75" customHeight="1">
      <c r="A62" s="529"/>
      <c r="B62" s="75" t="s">
        <v>155</v>
      </c>
      <c r="C62" s="81">
        <v>1000</v>
      </c>
      <c r="D62" s="81">
        <v>3912.8</v>
      </c>
      <c r="E62" s="81">
        <v>3912.7</v>
      </c>
      <c r="F62" s="239">
        <f t="shared" si="4"/>
        <v>0.999974442854222</v>
      </c>
    </row>
    <row r="63" spans="1:6" s="12" customFormat="1" ht="15.75" customHeight="1">
      <c r="A63" s="529"/>
      <c r="B63" s="75" t="s">
        <v>154</v>
      </c>
      <c r="C63" s="547">
        <v>2100</v>
      </c>
      <c r="D63" s="547">
        <v>2843.3</v>
      </c>
      <c r="E63" s="547">
        <v>2839.7</v>
      </c>
      <c r="F63" s="239"/>
    </row>
    <row r="64" spans="1:6" s="12" customFormat="1" ht="15.75" customHeight="1">
      <c r="A64" s="529"/>
      <c r="B64" s="75" t="s">
        <v>156</v>
      </c>
      <c r="C64" s="547"/>
      <c r="D64" s="464"/>
      <c r="E64" s="464"/>
      <c r="F64" s="239">
        <f>E63/D63</f>
        <v>0.9987338655787288</v>
      </c>
    </row>
    <row r="65" spans="1:6" s="12" customFormat="1" ht="15.75" customHeight="1">
      <c r="A65" s="529"/>
      <c r="B65" s="75" t="s">
        <v>157</v>
      </c>
      <c r="C65" s="547"/>
      <c r="D65" s="547"/>
      <c r="E65" s="547"/>
      <c r="F65" s="239"/>
    </row>
    <row r="66" spans="1:6" s="12" customFormat="1" ht="15.75" customHeight="1">
      <c r="A66" s="529"/>
      <c r="B66" s="75" t="s">
        <v>114</v>
      </c>
      <c r="C66" s="81">
        <v>2000</v>
      </c>
      <c r="D66" s="81">
        <v>2717.4</v>
      </c>
      <c r="E66" s="81">
        <v>2712.3</v>
      </c>
      <c r="F66" s="239">
        <f t="shared" si="4"/>
        <v>0.9981232060057408</v>
      </c>
    </row>
    <row r="67" spans="1:6" s="12" customFormat="1" ht="15.75" customHeight="1">
      <c r="A67" s="529"/>
      <c r="B67" s="75" t="s">
        <v>116</v>
      </c>
      <c r="C67" s="81">
        <v>1100</v>
      </c>
      <c r="D67" s="81">
        <v>857.5</v>
      </c>
      <c r="E67" s="81">
        <v>343.7</v>
      </c>
      <c r="F67" s="239">
        <f t="shared" si="4"/>
        <v>0.4008163265306122</v>
      </c>
    </row>
    <row r="68" spans="1:6" s="12" customFormat="1" ht="15.75" customHeight="1">
      <c r="A68" s="529"/>
      <c r="B68" s="75" t="s">
        <v>160</v>
      </c>
      <c r="C68" s="81">
        <v>2200</v>
      </c>
      <c r="D68" s="81">
        <v>1662.8</v>
      </c>
      <c r="E68" s="81">
        <v>1662.8</v>
      </c>
      <c r="F68" s="239">
        <f t="shared" si="4"/>
        <v>1</v>
      </c>
    </row>
    <row r="69" spans="1:6" s="12" customFormat="1" ht="15.75" customHeight="1">
      <c r="A69" s="529"/>
      <c r="B69" s="75" t="s">
        <v>254</v>
      </c>
      <c r="C69" s="81">
        <v>1200</v>
      </c>
      <c r="D69" s="81">
        <v>1200</v>
      </c>
      <c r="E69" s="81">
        <v>0</v>
      </c>
      <c r="F69" s="239">
        <f t="shared" si="4"/>
        <v>0</v>
      </c>
    </row>
    <row r="70" spans="1:6" s="12" customFormat="1" ht="15.75" customHeight="1">
      <c r="A70" s="529"/>
      <c r="B70" s="75" t="s">
        <v>255</v>
      </c>
      <c r="C70" s="81">
        <v>200</v>
      </c>
      <c r="D70" s="81">
        <v>200</v>
      </c>
      <c r="E70" s="81">
        <v>0</v>
      </c>
      <c r="F70" s="239">
        <f t="shared" si="4"/>
        <v>0</v>
      </c>
    </row>
    <row r="71" spans="1:6" s="12" customFormat="1" ht="15.75" customHeight="1">
      <c r="A71" s="529"/>
      <c r="B71" s="75" t="s">
        <v>256</v>
      </c>
      <c r="C71" s="81">
        <v>400</v>
      </c>
      <c r="D71" s="81">
        <v>400</v>
      </c>
      <c r="E71" s="81">
        <v>58.8</v>
      </c>
      <c r="F71" s="239">
        <f t="shared" si="4"/>
        <v>0.147</v>
      </c>
    </row>
    <row r="72" spans="1:6" s="12" customFormat="1" ht="15.75" customHeight="1">
      <c r="A72" s="529"/>
      <c r="B72" s="75" t="s">
        <v>391</v>
      </c>
      <c r="C72" s="81">
        <v>150</v>
      </c>
      <c r="D72" s="81">
        <v>174.6</v>
      </c>
      <c r="E72" s="81">
        <v>174.6</v>
      </c>
      <c r="F72" s="239">
        <f t="shared" si="4"/>
        <v>1</v>
      </c>
    </row>
    <row r="73" spans="1:6" s="12" customFormat="1" ht="15.75" customHeight="1">
      <c r="A73" s="529"/>
      <c r="B73" s="75" t="s">
        <v>169</v>
      </c>
      <c r="C73" s="81">
        <v>50</v>
      </c>
      <c r="D73" s="81">
        <v>50</v>
      </c>
      <c r="E73" s="81">
        <v>0</v>
      </c>
      <c r="F73" s="239">
        <f t="shared" si="4"/>
        <v>0</v>
      </c>
    </row>
    <row r="74" spans="1:6" s="12" customFormat="1" ht="15.75" customHeight="1">
      <c r="A74" s="529"/>
      <c r="B74" s="75" t="s">
        <v>115</v>
      </c>
      <c r="C74" s="81">
        <v>200</v>
      </c>
      <c r="D74" s="81">
        <v>200</v>
      </c>
      <c r="E74" s="81">
        <v>167.3</v>
      </c>
      <c r="F74" s="239">
        <f t="shared" si="4"/>
        <v>0.8365</v>
      </c>
    </row>
    <row r="75" spans="1:6" s="12" customFormat="1" ht="15.75" customHeight="1">
      <c r="A75" s="529"/>
      <c r="B75" s="82" t="s">
        <v>352</v>
      </c>
      <c r="C75" s="83">
        <v>7900</v>
      </c>
      <c r="D75" s="83">
        <v>7117.1</v>
      </c>
      <c r="E75" s="83">
        <v>2850</v>
      </c>
      <c r="F75" s="239">
        <f t="shared" si="4"/>
        <v>0.40044400106785066</v>
      </c>
    </row>
    <row r="76" spans="1:6" s="12" customFormat="1" ht="15.75" customHeight="1">
      <c r="A76" s="530"/>
      <c r="B76" s="88" t="s">
        <v>218</v>
      </c>
      <c r="C76" s="98">
        <f>SUM(C55:C75)</f>
        <v>63800</v>
      </c>
      <c r="D76" s="98">
        <f>SUM(D55:D75)</f>
        <v>43129.799999999996</v>
      </c>
      <c r="E76" s="98">
        <f>SUM(E55:E75)</f>
        <v>29420.299999999996</v>
      </c>
      <c r="F76" s="241">
        <f t="shared" si="4"/>
        <v>0.6821339306001882</v>
      </c>
    </row>
    <row r="77" spans="1:6" s="12" customFormat="1" ht="15.75" customHeight="1">
      <c r="A77" s="528" t="s">
        <v>250</v>
      </c>
      <c r="B77" s="99" t="s">
        <v>111</v>
      </c>
      <c r="C77" s="79"/>
      <c r="D77" s="91"/>
      <c r="E77" s="91"/>
      <c r="F77" s="238"/>
    </row>
    <row r="78" spans="1:6" s="12" customFormat="1" ht="15.75" customHeight="1">
      <c r="A78" s="529"/>
      <c r="B78" s="75" t="s">
        <v>159</v>
      </c>
      <c r="C78" s="81">
        <v>500</v>
      </c>
      <c r="D78" s="81">
        <v>500</v>
      </c>
      <c r="E78" s="81">
        <v>377.1</v>
      </c>
      <c r="F78" s="239">
        <f aca="true" t="shared" si="5" ref="F78:F87">E78/D78</f>
        <v>0.7542000000000001</v>
      </c>
    </row>
    <row r="79" spans="1:6" s="12" customFormat="1" ht="15.75" customHeight="1">
      <c r="A79" s="529"/>
      <c r="B79" s="75" t="s">
        <v>122</v>
      </c>
      <c r="C79" s="81">
        <v>2500</v>
      </c>
      <c r="D79" s="81">
        <v>2500</v>
      </c>
      <c r="E79" s="81">
        <v>1230</v>
      </c>
      <c r="F79" s="239">
        <f t="shared" si="5"/>
        <v>0.492</v>
      </c>
    </row>
    <row r="80" spans="1:6" s="12" customFormat="1" ht="15.75" customHeight="1">
      <c r="A80" s="529"/>
      <c r="B80" s="75" t="s">
        <v>123</v>
      </c>
      <c r="C80" s="81">
        <v>1500</v>
      </c>
      <c r="D80" s="81">
        <v>1500</v>
      </c>
      <c r="E80" s="81">
        <v>1479.5</v>
      </c>
      <c r="F80" s="239">
        <f t="shared" si="5"/>
        <v>0.9863333333333333</v>
      </c>
    </row>
    <row r="81" spans="1:6" s="12" customFormat="1" ht="15.75" customHeight="1">
      <c r="A81" s="529"/>
      <c r="B81" s="100" t="s">
        <v>126</v>
      </c>
      <c r="C81" s="81">
        <v>300</v>
      </c>
      <c r="D81" s="81">
        <v>300</v>
      </c>
      <c r="E81" s="81">
        <v>0</v>
      </c>
      <c r="F81" s="239">
        <f t="shared" si="5"/>
        <v>0</v>
      </c>
    </row>
    <row r="82" spans="1:6" s="12" customFormat="1" ht="15.75" customHeight="1">
      <c r="A82" s="529"/>
      <c r="B82" s="100" t="s">
        <v>132</v>
      </c>
      <c r="C82" s="81">
        <v>2500</v>
      </c>
      <c r="D82" s="81">
        <v>2500</v>
      </c>
      <c r="E82" s="81">
        <v>0</v>
      </c>
      <c r="F82" s="239">
        <f t="shared" si="5"/>
        <v>0</v>
      </c>
    </row>
    <row r="83" spans="1:6" s="12" customFormat="1" ht="15.75" customHeight="1">
      <c r="A83" s="529"/>
      <c r="B83" s="100" t="s">
        <v>133</v>
      </c>
      <c r="C83" s="81">
        <v>250</v>
      </c>
      <c r="D83" s="81">
        <v>0</v>
      </c>
      <c r="E83" s="81">
        <v>0</v>
      </c>
      <c r="F83" s="239">
        <v>0</v>
      </c>
    </row>
    <row r="84" spans="1:6" s="12" customFormat="1" ht="15.75" customHeight="1">
      <c r="A84" s="529"/>
      <c r="B84" s="100" t="s">
        <v>389</v>
      </c>
      <c r="C84" s="81">
        <v>0</v>
      </c>
      <c r="D84" s="81">
        <v>270.2</v>
      </c>
      <c r="E84" s="81">
        <v>268.7</v>
      </c>
      <c r="F84" s="239">
        <f t="shared" si="5"/>
        <v>0.9944485566247224</v>
      </c>
    </row>
    <row r="85" spans="1:6" s="12" customFormat="1" ht="15.75" customHeight="1">
      <c r="A85" s="529"/>
      <c r="B85" s="101" t="s">
        <v>465</v>
      </c>
      <c r="C85" s="83">
        <v>0</v>
      </c>
      <c r="D85" s="83">
        <v>31</v>
      </c>
      <c r="E85" s="83">
        <v>30.7</v>
      </c>
      <c r="F85" s="240">
        <f t="shared" si="5"/>
        <v>0.9903225806451613</v>
      </c>
    </row>
    <row r="86" spans="1:6" s="12" customFormat="1" ht="15.75" customHeight="1">
      <c r="A86" s="530"/>
      <c r="B86" s="88" t="s">
        <v>218</v>
      </c>
      <c r="C86" s="98">
        <f>SUM(C78:C85)</f>
        <v>7550</v>
      </c>
      <c r="D86" s="98">
        <f>SUM(D78:D85)</f>
        <v>7601.2</v>
      </c>
      <c r="E86" s="98">
        <f>SUM(E78:E85)</f>
        <v>3385.9999999999995</v>
      </c>
      <c r="F86" s="241">
        <f t="shared" si="5"/>
        <v>0.4454559806346366</v>
      </c>
    </row>
    <row r="87" spans="1:6" s="12" customFormat="1" ht="24.75" customHeight="1" thickBot="1">
      <c r="A87" s="458" t="s">
        <v>231</v>
      </c>
      <c r="B87" s="459"/>
      <c r="C87" s="109">
        <f>SUM(C18,C22,C37,C42,C48,C51,C76,C86)</f>
        <v>223770</v>
      </c>
      <c r="D87" s="109">
        <f>SUM(D18,D22,D37,D42,D48,D51,D76,D86)</f>
        <v>222802.09999999998</v>
      </c>
      <c r="E87" s="109">
        <f>SUM(E18,E22,E37,E42,E48,E51,E76,E86)</f>
        <v>140131.19999999998</v>
      </c>
      <c r="F87" s="244">
        <f t="shared" si="5"/>
        <v>0.6289491885399644</v>
      </c>
    </row>
    <row r="88" spans="1:6" s="12" customFormat="1" ht="15.75" customHeight="1">
      <c r="A88" s="456" t="s">
        <v>328</v>
      </c>
      <c r="B88" s="457"/>
      <c r="C88" s="457"/>
      <c r="D88" s="457"/>
      <c r="E88" s="457"/>
      <c r="F88" s="570"/>
    </row>
    <row r="89" spans="1:6" s="12" customFormat="1" ht="16.5" customHeight="1">
      <c r="A89" s="528" t="s">
        <v>516</v>
      </c>
      <c r="B89" s="95" t="s">
        <v>348</v>
      </c>
      <c r="C89" s="96">
        <v>2100</v>
      </c>
      <c r="D89" s="96">
        <v>2882.9</v>
      </c>
      <c r="E89" s="96">
        <v>2831.7</v>
      </c>
      <c r="F89" s="242">
        <f>E89/D89</f>
        <v>0.9822401054493738</v>
      </c>
    </row>
    <row r="90" spans="1:6" s="12" customFormat="1" ht="29.25" customHeight="1">
      <c r="A90" s="573"/>
      <c r="B90" s="88" t="s">
        <v>218</v>
      </c>
      <c r="C90" s="98">
        <f aca="true" t="shared" si="6" ref="C90:E91">SUM(C89)</f>
        <v>2100</v>
      </c>
      <c r="D90" s="98">
        <f t="shared" si="6"/>
        <v>2882.9</v>
      </c>
      <c r="E90" s="98">
        <f t="shared" si="6"/>
        <v>2831.7</v>
      </c>
      <c r="F90" s="241">
        <f>E90/D90</f>
        <v>0.9822401054493738</v>
      </c>
    </row>
    <row r="91" spans="1:6" s="12" customFormat="1" ht="24.75" customHeight="1" thickBot="1">
      <c r="A91" s="458" t="s">
        <v>378</v>
      </c>
      <c r="B91" s="460"/>
      <c r="C91" s="337">
        <f t="shared" si="6"/>
        <v>2100</v>
      </c>
      <c r="D91" s="337">
        <f t="shared" si="6"/>
        <v>2882.9</v>
      </c>
      <c r="E91" s="109">
        <f t="shared" si="6"/>
        <v>2831.7</v>
      </c>
      <c r="F91" s="244">
        <f>E91/D91</f>
        <v>0.9822401054493738</v>
      </c>
    </row>
    <row r="92" spans="1:6" s="12" customFormat="1" ht="24.75" customHeight="1">
      <c r="A92" s="338" t="s">
        <v>377</v>
      </c>
      <c r="B92" s="339"/>
      <c r="C92" s="340">
        <f>SUM(C87,C91)</f>
        <v>225870</v>
      </c>
      <c r="D92" s="340">
        <f>SUM(D87,D91)</f>
        <v>225684.99999999997</v>
      </c>
      <c r="E92" s="340">
        <f>SUM(E87,E91)</f>
        <v>142962.9</v>
      </c>
      <c r="F92" s="341">
        <f>E92/D92</f>
        <v>0.6334621264151362</v>
      </c>
    </row>
    <row r="93" spans="1:6" s="12" customFormat="1" ht="24.75" customHeight="1">
      <c r="A93" s="342"/>
      <c r="B93" s="335"/>
      <c r="C93" s="336"/>
      <c r="D93" s="336"/>
      <c r="E93" s="336"/>
      <c r="F93" s="343"/>
    </row>
    <row r="94" spans="1:6" s="12" customFormat="1" ht="24.75" customHeight="1">
      <c r="A94" s="342"/>
      <c r="B94" s="335"/>
      <c r="C94" s="336"/>
      <c r="D94" s="336"/>
      <c r="E94" s="336"/>
      <c r="F94" s="343"/>
    </row>
    <row r="95" spans="1:6" s="12" customFormat="1" ht="30" customHeight="1">
      <c r="A95" s="76" t="s">
        <v>216</v>
      </c>
      <c r="B95" s="77" t="s">
        <v>514</v>
      </c>
      <c r="C95" s="54" t="s">
        <v>176</v>
      </c>
      <c r="D95" s="54" t="s">
        <v>334</v>
      </c>
      <c r="E95" s="55" t="s">
        <v>456</v>
      </c>
      <c r="F95" s="55" t="s">
        <v>335</v>
      </c>
    </row>
    <row r="96" spans="1:6" s="12" customFormat="1" ht="15.75" customHeight="1">
      <c r="A96" s="544" t="s">
        <v>232</v>
      </c>
      <c r="B96" s="545"/>
      <c r="C96" s="545"/>
      <c r="D96" s="545"/>
      <c r="E96" s="545"/>
      <c r="F96" s="546"/>
    </row>
    <row r="97" spans="1:6" s="12" customFormat="1" ht="12" customHeight="1">
      <c r="A97" s="528" t="s">
        <v>245</v>
      </c>
      <c r="B97" s="102"/>
      <c r="C97" s="103"/>
      <c r="D97" s="103"/>
      <c r="E97" s="103"/>
      <c r="F97" s="245"/>
    </row>
    <row r="98" spans="1:6" s="12" customFormat="1" ht="15.75" customHeight="1">
      <c r="A98" s="529"/>
      <c r="B98" s="75" t="s">
        <v>233</v>
      </c>
      <c r="C98" s="81">
        <v>2500</v>
      </c>
      <c r="D98" s="81">
        <v>5020</v>
      </c>
      <c r="E98" s="81">
        <v>5014.2</v>
      </c>
      <c r="F98" s="239">
        <f>E98/D98</f>
        <v>0.9988446215139442</v>
      </c>
    </row>
    <row r="99" spans="1:6" s="12" customFormat="1" ht="12" customHeight="1">
      <c r="A99" s="529"/>
      <c r="B99" s="75"/>
      <c r="C99" s="104"/>
      <c r="D99" s="104"/>
      <c r="E99" s="104"/>
      <c r="F99" s="246"/>
    </row>
    <row r="100" spans="1:6" s="12" customFormat="1" ht="18.75" customHeight="1">
      <c r="A100" s="530"/>
      <c r="B100" s="88" t="s">
        <v>218</v>
      </c>
      <c r="C100" s="98">
        <f>SUM(C98)</f>
        <v>2500</v>
      </c>
      <c r="D100" s="98">
        <f>SUM(D98)</f>
        <v>5020</v>
      </c>
      <c r="E100" s="98">
        <f>SUM(E98)</f>
        <v>5014.2</v>
      </c>
      <c r="F100" s="241">
        <f aca="true" t="shared" si="7" ref="F100:F113">E100/D100</f>
        <v>0.9988446215139442</v>
      </c>
    </row>
    <row r="101" spans="1:6" s="12" customFormat="1" ht="15.75" customHeight="1">
      <c r="A101" s="528" t="s">
        <v>251</v>
      </c>
      <c r="B101" s="75" t="s">
        <v>234</v>
      </c>
      <c r="C101" s="81">
        <v>435</v>
      </c>
      <c r="D101" s="81">
        <v>0</v>
      </c>
      <c r="E101" s="81">
        <v>0</v>
      </c>
      <c r="F101" s="239">
        <v>0</v>
      </c>
    </row>
    <row r="102" spans="1:6" s="12" customFormat="1" ht="15.75" customHeight="1">
      <c r="A102" s="530"/>
      <c r="B102" s="88" t="s">
        <v>218</v>
      </c>
      <c r="C102" s="269">
        <f>SUM(C101)</f>
        <v>435</v>
      </c>
      <c r="D102" s="269">
        <f>SUM(D101)</f>
        <v>0</v>
      </c>
      <c r="E102" s="269">
        <f>SUM(E101)</f>
        <v>0</v>
      </c>
      <c r="F102" s="270">
        <v>0</v>
      </c>
    </row>
    <row r="103" spans="1:6" s="12" customFormat="1" ht="15.75" customHeight="1">
      <c r="A103" s="528" t="s">
        <v>252</v>
      </c>
      <c r="B103" s="75" t="s">
        <v>236</v>
      </c>
      <c r="C103" s="81">
        <v>7300</v>
      </c>
      <c r="D103" s="81">
        <v>7300</v>
      </c>
      <c r="E103" s="81">
        <v>6990</v>
      </c>
      <c r="F103" s="239">
        <f t="shared" si="7"/>
        <v>0.9575342465753425</v>
      </c>
    </row>
    <row r="104" spans="1:6" s="12" customFormat="1" ht="15.75" customHeight="1">
      <c r="A104" s="530"/>
      <c r="B104" s="88" t="s">
        <v>218</v>
      </c>
      <c r="C104" s="269">
        <f>SUM(C103)</f>
        <v>7300</v>
      </c>
      <c r="D104" s="269">
        <f>SUM(D103)</f>
        <v>7300</v>
      </c>
      <c r="E104" s="269">
        <f>SUM(E103)</f>
        <v>6990</v>
      </c>
      <c r="F104" s="270">
        <f t="shared" si="7"/>
        <v>0.9575342465753425</v>
      </c>
    </row>
    <row r="105" spans="1:6" s="12" customFormat="1" ht="18" customHeight="1">
      <c r="A105" s="528" t="s">
        <v>248</v>
      </c>
      <c r="B105" s="75" t="s">
        <v>237</v>
      </c>
      <c r="C105" s="92">
        <v>2500</v>
      </c>
      <c r="D105" s="92">
        <v>400</v>
      </c>
      <c r="E105" s="92">
        <v>0</v>
      </c>
      <c r="F105" s="239">
        <f t="shared" si="7"/>
        <v>0</v>
      </c>
    </row>
    <row r="106" spans="1:6" s="12" customFormat="1" ht="44.25" customHeight="1">
      <c r="A106" s="530"/>
      <c r="B106" s="88" t="s">
        <v>218</v>
      </c>
      <c r="C106" s="98">
        <f>SUM(C105)</f>
        <v>2500</v>
      </c>
      <c r="D106" s="98">
        <f>SUM(D105)</f>
        <v>400</v>
      </c>
      <c r="E106" s="98">
        <f>SUM(E105)</f>
        <v>0</v>
      </c>
      <c r="F106" s="241">
        <f t="shared" si="7"/>
        <v>0</v>
      </c>
    </row>
    <row r="107" spans="1:6" s="12" customFormat="1" ht="15.75" customHeight="1">
      <c r="A107" s="528" t="s">
        <v>253</v>
      </c>
      <c r="B107" s="79" t="s">
        <v>238</v>
      </c>
      <c r="C107" s="106">
        <v>5200</v>
      </c>
      <c r="D107" s="106">
        <v>3300</v>
      </c>
      <c r="E107" s="106">
        <v>3286.5</v>
      </c>
      <c r="F107" s="239">
        <f t="shared" si="7"/>
        <v>0.9959090909090909</v>
      </c>
    </row>
    <row r="108" spans="1:6" s="12" customFormat="1" ht="15.75" customHeight="1">
      <c r="A108" s="529"/>
      <c r="B108" s="75" t="s">
        <v>239</v>
      </c>
      <c r="C108" s="107">
        <v>1480</v>
      </c>
      <c r="D108" s="107">
        <v>1750</v>
      </c>
      <c r="E108" s="107">
        <v>1034.3</v>
      </c>
      <c r="F108" s="239">
        <f t="shared" si="7"/>
        <v>0.5910285714285713</v>
      </c>
    </row>
    <row r="109" spans="1:6" s="12" customFormat="1" ht="15.75" customHeight="1">
      <c r="A109" s="529"/>
      <c r="B109" s="75" t="s">
        <v>240</v>
      </c>
      <c r="C109" s="107">
        <v>1000</v>
      </c>
      <c r="D109" s="107">
        <v>1000</v>
      </c>
      <c r="E109" s="107">
        <v>908.2</v>
      </c>
      <c r="F109" s="239">
        <f t="shared" si="7"/>
        <v>0.9082</v>
      </c>
    </row>
    <row r="110" spans="1:6" s="12" customFormat="1" ht="15.75" customHeight="1">
      <c r="A110" s="529"/>
      <c r="B110" s="75" t="s">
        <v>241</v>
      </c>
      <c r="C110" s="107">
        <v>5500</v>
      </c>
      <c r="D110" s="107">
        <v>2000</v>
      </c>
      <c r="E110" s="107">
        <v>338.2</v>
      </c>
      <c r="F110" s="239">
        <f t="shared" si="7"/>
        <v>0.1691</v>
      </c>
    </row>
    <row r="111" spans="1:6" s="12" customFormat="1" ht="15.75" customHeight="1">
      <c r="A111" s="529"/>
      <c r="B111" s="75" t="s">
        <v>353</v>
      </c>
      <c r="C111" s="107">
        <v>0</v>
      </c>
      <c r="D111" s="107">
        <v>212</v>
      </c>
      <c r="E111" s="107">
        <v>202</v>
      </c>
      <c r="F111" s="239">
        <f t="shared" si="7"/>
        <v>0.9528301886792453</v>
      </c>
    </row>
    <row r="112" spans="1:6" s="12" customFormat="1" ht="15.75" customHeight="1">
      <c r="A112" s="530"/>
      <c r="B112" s="88" t="s">
        <v>218</v>
      </c>
      <c r="C112" s="89">
        <f>SUM(C107,C108,C109,C110,C111)</f>
        <v>13180</v>
      </c>
      <c r="D112" s="89">
        <f>SUM(D107,D108,D109,D110,D111)</f>
        <v>8262</v>
      </c>
      <c r="E112" s="89">
        <f>SUM(E107,E108,E109,E110,E111)</f>
        <v>5769.2</v>
      </c>
      <c r="F112" s="241">
        <f t="shared" si="7"/>
        <v>0.6982812878237714</v>
      </c>
    </row>
    <row r="113" spans="1:6" s="12" customFormat="1" ht="24.75" customHeight="1">
      <c r="A113" s="579" t="s">
        <v>242</v>
      </c>
      <c r="B113" s="580"/>
      <c r="C113" s="328">
        <f>SUM(C100,C102,C104,C106,C112)</f>
        <v>25915</v>
      </c>
      <c r="D113" s="328">
        <f>SUM(D100,D102,D104,D106,D112)</f>
        <v>20982</v>
      </c>
      <c r="E113" s="328">
        <f>SUM(E100,E102,E104,E106,E112)</f>
        <v>17773.4</v>
      </c>
      <c r="F113" s="329">
        <f t="shared" si="7"/>
        <v>0.8470784481936899</v>
      </c>
    </row>
    <row r="114" s="12" customFormat="1" ht="24.75" customHeight="1"/>
    <row r="115" spans="1:6" s="12" customFormat="1" ht="30" customHeight="1">
      <c r="A115" s="76" t="s">
        <v>216</v>
      </c>
      <c r="B115" s="97"/>
      <c r="C115" s="54" t="s">
        <v>176</v>
      </c>
      <c r="D115" s="54" t="s">
        <v>334</v>
      </c>
      <c r="E115" s="55" t="s">
        <v>456</v>
      </c>
      <c r="F115" s="55" t="s">
        <v>335</v>
      </c>
    </row>
    <row r="116" spans="1:6" s="12" customFormat="1" ht="18" customHeight="1">
      <c r="A116" s="574" t="s">
        <v>243</v>
      </c>
      <c r="B116" s="575"/>
      <c r="C116" s="575"/>
      <c r="D116" s="575"/>
      <c r="E116" s="575"/>
      <c r="F116" s="576"/>
    </row>
    <row r="117" spans="1:6" s="12" customFormat="1" ht="18" customHeight="1">
      <c r="A117" s="78" t="s">
        <v>351</v>
      </c>
      <c r="B117" s="267" t="s">
        <v>350</v>
      </c>
      <c r="C117" s="268">
        <f>SUM(C89)</f>
        <v>2100</v>
      </c>
      <c r="D117" s="268">
        <f>SUM(D89)</f>
        <v>2882.9</v>
      </c>
      <c r="E117" s="268">
        <f>SUM(E89)</f>
        <v>2831.7</v>
      </c>
      <c r="F117" s="239">
        <f>E117/D117</f>
        <v>0.9822401054493738</v>
      </c>
    </row>
    <row r="118" spans="1:6" s="12" customFormat="1" ht="15.75" customHeight="1">
      <c r="A118" s="78" t="s">
        <v>221</v>
      </c>
      <c r="B118" s="75" t="s">
        <v>244</v>
      </c>
      <c r="C118" s="81">
        <f>SUM(C18,C100)</f>
        <v>25940</v>
      </c>
      <c r="D118" s="81">
        <f>SUM(D18,D100)</f>
        <v>29407.8</v>
      </c>
      <c r="E118" s="81">
        <f>SUM(E18,E100)</f>
        <v>29214.5</v>
      </c>
      <c r="F118" s="239">
        <f>E118/D118</f>
        <v>0.9934269139480002</v>
      </c>
    </row>
    <row r="119" spans="1:6" s="12" customFormat="1" ht="15.75" customHeight="1">
      <c r="A119" s="78" t="s">
        <v>220</v>
      </c>
      <c r="B119" s="75" t="s">
        <v>219</v>
      </c>
      <c r="C119" s="81">
        <f>SUM(C22)</f>
        <v>5800</v>
      </c>
      <c r="D119" s="81">
        <f>SUM(D22)</f>
        <v>9782.3</v>
      </c>
      <c r="E119" s="81">
        <f>SUM(E22)</f>
        <v>9782.3</v>
      </c>
      <c r="F119" s="239">
        <f aca="true" t="shared" si="8" ref="F119:F125">E119/D119</f>
        <v>1</v>
      </c>
    </row>
    <row r="120" spans="1:6" s="12" customFormat="1" ht="15.75" customHeight="1">
      <c r="A120" s="78" t="s">
        <v>222</v>
      </c>
      <c r="B120" s="75" t="s">
        <v>223</v>
      </c>
      <c r="C120" s="81">
        <f>SUM(C37,C102)</f>
        <v>55915</v>
      </c>
      <c r="D120" s="81">
        <f>SUM(D37,D102)</f>
        <v>68744.59999999999</v>
      </c>
      <c r="E120" s="81">
        <f>SUM(E37,E102)</f>
        <v>64865</v>
      </c>
      <c r="F120" s="239">
        <f t="shared" si="8"/>
        <v>0.9435650218344424</v>
      </c>
    </row>
    <row r="121" spans="1:6" s="12" customFormat="1" ht="15.75" customHeight="1">
      <c r="A121" s="78" t="s">
        <v>235</v>
      </c>
      <c r="B121" s="75" t="s">
        <v>464</v>
      </c>
      <c r="C121" s="92">
        <f>SUM(C104)</f>
        <v>7300</v>
      </c>
      <c r="D121" s="92">
        <f>SUM(D42,D104)</f>
        <v>7847.5</v>
      </c>
      <c r="E121" s="92">
        <f>SUM(E42,E104)</f>
        <v>7499.2</v>
      </c>
      <c r="F121" s="239">
        <f t="shared" si="8"/>
        <v>0.9556164383561644</v>
      </c>
    </row>
    <row r="122" spans="1:6" s="12" customFormat="1" ht="15.75" customHeight="1">
      <c r="A122" s="78" t="s">
        <v>224</v>
      </c>
      <c r="B122" s="75" t="s">
        <v>225</v>
      </c>
      <c r="C122" s="92">
        <f>SUM(C48)</f>
        <v>65000</v>
      </c>
      <c r="D122" s="92">
        <f>SUM(D48)</f>
        <v>65250</v>
      </c>
      <c r="E122" s="92">
        <f>SUM(E48)</f>
        <v>4639.200000000001</v>
      </c>
      <c r="F122" s="239">
        <f t="shared" si="8"/>
        <v>0.07109885057471266</v>
      </c>
    </row>
    <row r="123" spans="1:6" s="12" customFormat="1" ht="15.75" customHeight="1">
      <c r="A123" s="78" t="s">
        <v>226</v>
      </c>
      <c r="B123" s="75" t="s">
        <v>227</v>
      </c>
      <c r="C123" s="92">
        <f>SUM(C51,C106)</f>
        <v>5200</v>
      </c>
      <c r="D123" s="92">
        <f>SUM(D51,D106)</f>
        <v>3758.9</v>
      </c>
      <c r="E123" s="92">
        <f>SUM(E51,E106)</f>
        <v>3328.9</v>
      </c>
      <c r="F123" s="239">
        <f t="shared" si="8"/>
        <v>0.8856048312006172</v>
      </c>
    </row>
    <row r="124" spans="1:6" s="12" customFormat="1" ht="15.75" customHeight="1">
      <c r="A124" s="78" t="s">
        <v>228</v>
      </c>
      <c r="B124" s="75" t="s">
        <v>375</v>
      </c>
      <c r="C124" s="92">
        <f>SUM(C76)</f>
        <v>63800</v>
      </c>
      <c r="D124" s="92">
        <f>SUM(D76)</f>
        <v>43129.799999999996</v>
      </c>
      <c r="E124" s="92">
        <f>SUM(E76)</f>
        <v>29420.299999999996</v>
      </c>
      <c r="F124" s="239">
        <f t="shared" si="8"/>
        <v>0.6821339306001882</v>
      </c>
    </row>
    <row r="125" spans="1:6" s="12" customFormat="1" ht="15.75" customHeight="1">
      <c r="A125" s="105" t="s">
        <v>229</v>
      </c>
      <c r="B125" s="82" t="s">
        <v>230</v>
      </c>
      <c r="C125" s="83">
        <f>SUM(C86,C112)</f>
        <v>20730</v>
      </c>
      <c r="D125" s="83">
        <f>SUM(D86,D112)</f>
        <v>15863.2</v>
      </c>
      <c r="E125" s="83">
        <f>SUM(E86,E112)</f>
        <v>9155.199999999999</v>
      </c>
      <c r="F125" s="239">
        <f t="shared" si="8"/>
        <v>0.5771344999747843</v>
      </c>
    </row>
    <row r="126" spans="1:6" s="12" customFormat="1" ht="23.25" customHeight="1">
      <c r="A126" s="577" t="s">
        <v>617</v>
      </c>
      <c r="B126" s="578"/>
      <c r="C126" s="108">
        <f>SUM(C117,C118,C119,C120,C121,C122,C123,C124,C125)</f>
        <v>251785</v>
      </c>
      <c r="D126" s="108">
        <f>SUM(D117,D118,D119,D120,D121,D122,D123,D124,D125)</f>
        <v>246666.99999999997</v>
      </c>
      <c r="E126" s="108">
        <f>SUM(E117,E118,E119,E120,E121,E122,E123,E124,E125)</f>
        <v>160736.3</v>
      </c>
      <c r="F126" s="247">
        <f>E126/D126</f>
        <v>0.651632768063827</v>
      </c>
    </row>
    <row r="127" s="12" customFormat="1" ht="15.75" customHeight="1"/>
    <row r="128" s="12" customFormat="1" ht="15.75" customHeight="1"/>
    <row r="129" s="12" customFormat="1" ht="14.25" customHeight="1"/>
    <row r="130" s="12" customFormat="1" ht="15.75" customHeight="1"/>
    <row r="131" ht="12.75">
      <c r="F131" s="11"/>
    </row>
    <row r="132" ht="12.75">
      <c r="F132" s="11"/>
    </row>
    <row r="133" ht="12.75">
      <c r="F133" s="11"/>
    </row>
    <row r="134" ht="12.75">
      <c r="F134" s="11"/>
    </row>
    <row r="135" ht="12.75">
      <c r="F135" s="11"/>
    </row>
    <row r="136" ht="12.75">
      <c r="F136" s="11"/>
    </row>
    <row r="137" ht="12.75">
      <c r="F137" s="11"/>
    </row>
    <row r="138" ht="12.75">
      <c r="F138" s="11"/>
    </row>
    <row r="139" ht="12.75">
      <c r="F139" s="11"/>
    </row>
    <row r="140" ht="12.75">
      <c r="F140" s="11"/>
    </row>
    <row r="141" ht="12.75">
      <c r="F141" s="11"/>
    </row>
    <row r="142" ht="12.75">
      <c r="F142" s="11"/>
    </row>
    <row r="143" ht="12.75">
      <c r="F143" s="11"/>
    </row>
    <row r="144" ht="12.75">
      <c r="F144" s="11"/>
    </row>
    <row r="145" ht="12.75">
      <c r="F145" s="11"/>
    </row>
    <row r="146" ht="12.75">
      <c r="F146" s="11"/>
    </row>
    <row r="147" ht="12.75">
      <c r="F147" s="11"/>
    </row>
    <row r="148" ht="12.75">
      <c r="F148" s="11"/>
    </row>
    <row r="149" ht="12.75">
      <c r="F149" s="11"/>
    </row>
    <row r="150" ht="12.75">
      <c r="F150" s="11"/>
    </row>
    <row r="151" ht="12.75">
      <c r="F151" s="11"/>
    </row>
    <row r="152" ht="12.75">
      <c r="F152" s="11"/>
    </row>
    <row r="153" ht="12.75">
      <c r="F153" s="11"/>
    </row>
    <row r="154" ht="12.75">
      <c r="F154" s="11"/>
    </row>
    <row r="155" ht="12.75">
      <c r="F155" s="11"/>
    </row>
    <row r="156" ht="12.75">
      <c r="F156" s="11"/>
    </row>
    <row r="157" ht="12.75">
      <c r="F157" s="11"/>
    </row>
    <row r="158" ht="12.75">
      <c r="F158" s="11"/>
    </row>
    <row r="159" ht="12.75">
      <c r="F159" s="11"/>
    </row>
    <row r="160" ht="12.75">
      <c r="F160" s="11"/>
    </row>
    <row r="161" ht="12.75">
      <c r="F161" s="11"/>
    </row>
    <row r="162" ht="12.75">
      <c r="F162" s="11"/>
    </row>
    <row r="163" ht="12.75">
      <c r="F163" s="11"/>
    </row>
    <row r="164" ht="12.75">
      <c r="F164" s="11"/>
    </row>
    <row r="165" ht="12.75">
      <c r="F165" s="11"/>
    </row>
    <row r="166" ht="12.75">
      <c r="F166" s="11"/>
    </row>
    <row r="167" ht="12.75">
      <c r="F167" s="11"/>
    </row>
    <row r="168" ht="12.75">
      <c r="F168" s="11"/>
    </row>
    <row r="169" ht="12.75">
      <c r="F169" s="11"/>
    </row>
    <row r="170" ht="12.75">
      <c r="F170" s="11"/>
    </row>
  </sheetData>
  <mergeCells count="26">
    <mergeCell ref="A1:E1"/>
    <mergeCell ref="A89:A90"/>
    <mergeCell ref="A116:F116"/>
    <mergeCell ref="A126:B126"/>
    <mergeCell ref="E63:E65"/>
    <mergeCell ref="A97:A100"/>
    <mergeCell ref="A101:A102"/>
    <mergeCell ref="A103:A104"/>
    <mergeCell ref="A105:A106"/>
    <mergeCell ref="A113:B113"/>
    <mergeCell ref="A107:A112"/>
    <mergeCell ref="A87:B87"/>
    <mergeCell ref="A43:A48"/>
    <mergeCell ref="A96:F96"/>
    <mergeCell ref="A91:B91"/>
    <mergeCell ref="A88:F88"/>
    <mergeCell ref="A77:A86"/>
    <mergeCell ref="A4:F4"/>
    <mergeCell ref="C63:C65"/>
    <mergeCell ref="A5:A18"/>
    <mergeCell ref="A19:A22"/>
    <mergeCell ref="A23:A37"/>
    <mergeCell ref="A38:A42"/>
    <mergeCell ref="D63:D65"/>
    <mergeCell ref="A49:A51"/>
    <mergeCell ref="A54:A76"/>
  </mergeCells>
  <printOptions horizontalCentered="1"/>
  <pageMargins left="0.5511811023622047" right="0.4724409448818898" top="0.69" bottom="0.47" header="0.31496062992125984" footer="0.1968503937007874"/>
  <pageSetup horizontalDpi="600" verticalDpi="600" orientation="portrait" paperSize="9" scale="83" r:id="rId1"/>
  <headerFooter alignWithMargins="0">
    <oddFooter>&amp;L&amp;"Times New Roman CE,Obyčejné"&amp;8Rozbor za rok 2004</oddFooter>
  </headerFooter>
  <rowBreaks count="2" manualBreakCount="2">
    <brk id="51" max="5" man="1"/>
    <brk id="93" max="5" man="1"/>
  </rowBreaks>
</worksheet>
</file>

<file path=xl/worksheets/sheet5.xml><?xml version="1.0" encoding="utf-8"?>
<worksheet xmlns="http://schemas.openxmlformats.org/spreadsheetml/2006/main" xmlns:r="http://schemas.openxmlformats.org/officeDocument/2006/relationships">
  <sheetPr codeName="List9"/>
  <dimension ref="A1:I43"/>
  <sheetViews>
    <sheetView view="pageBreakPreview" zoomScaleSheetLayoutView="100" workbookViewId="0" topLeftCell="A1">
      <selection activeCell="F6" sqref="F6"/>
    </sheetView>
  </sheetViews>
  <sheetFormatPr defaultColWidth="9.00390625" defaultRowHeight="12.75"/>
  <cols>
    <col min="1" max="1" width="31.625" style="4" customWidth="1"/>
    <col min="2" max="2" width="14.625" style="4" customWidth="1"/>
    <col min="3" max="3" width="2.875" style="4" customWidth="1"/>
    <col min="4" max="4" width="28.375" style="4" customWidth="1"/>
    <col min="5" max="5" width="14.625" style="4" customWidth="1"/>
    <col min="6" max="16384" width="9.125" style="4" customWidth="1"/>
  </cols>
  <sheetData>
    <row r="1" spans="1:9" ht="38.25" customHeight="1">
      <c r="A1" s="581" t="s">
        <v>614</v>
      </c>
      <c r="B1" s="582"/>
      <c r="C1" s="582"/>
      <c r="D1" s="582"/>
      <c r="E1" s="404" t="s">
        <v>615</v>
      </c>
      <c r="F1" s="398"/>
      <c r="G1" s="398"/>
      <c r="H1" s="398"/>
      <c r="I1" s="398"/>
    </row>
    <row r="2" spans="1:9" ht="21.75" customHeight="1">
      <c r="A2" s="583"/>
      <c r="B2" s="584"/>
      <c r="C2" s="584"/>
      <c r="D2" s="584"/>
      <c r="E2" s="585"/>
      <c r="F2" s="398"/>
      <c r="G2" s="398"/>
      <c r="H2" s="398"/>
      <c r="I2" s="398"/>
    </row>
    <row r="3" spans="1:5" ht="28.5" customHeight="1">
      <c r="A3" s="405" t="s">
        <v>563</v>
      </c>
      <c r="B3" s="60" t="s">
        <v>520</v>
      </c>
      <c r="C3" s="370"/>
      <c r="D3" s="371" t="s">
        <v>564</v>
      </c>
      <c r="E3" s="416" t="s">
        <v>520</v>
      </c>
    </row>
    <row r="4" spans="1:5" ht="16.5" customHeight="1">
      <c r="A4" s="406" t="s">
        <v>565</v>
      </c>
      <c r="B4" s="392">
        <v>4300</v>
      </c>
      <c r="C4" s="399"/>
      <c r="D4" s="394" t="s">
        <v>584</v>
      </c>
      <c r="E4" s="389">
        <v>16243827.36</v>
      </c>
    </row>
    <row r="5" spans="1:5" ht="16.5" customHeight="1">
      <c r="A5" s="407" t="s">
        <v>566</v>
      </c>
      <c r="B5" s="393">
        <v>2614829.3</v>
      </c>
      <c r="C5" s="399"/>
      <c r="D5" s="394" t="s">
        <v>583</v>
      </c>
      <c r="E5" s="389">
        <v>3834981.4</v>
      </c>
    </row>
    <row r="6" spans="1:5" ht="16.5" customHeight="1">
      <c r="A6" s="407" t="s">
        <v>87</v>
      </c>
      <c r="B6" s="393">
        <v>583544.5</v>
      </c>
      <c r="C6" s="399"/>
      <c r="D6" s="394" t="s">
        <v>585</v>
      </c>
      <c r="E6" s="389">
        <v>90643351.97</v>
      </c>
    </row>
    <row r="7" spans="1:5" ht="16.5" customHeight="1">
      <c r="A7" s="407" t="s">
        <v>605</v>
      </c>
      <c r="B7" s="393">
        <v>7030108.9</v>
      </c>
      <c r="C7" s="399"/>
      <c r="D7" s="394" t="s">
        <v>586</v>
      </c>
      <c r="E7" s="389">
        <v>9782277.1</v>
      </c>
    </row>
    <row r="8" spans="1:5" ht="16.5" customHeight="1">
      <c r="A8" s="407" t="s">
        <v>567</v>
      </c>
      <c r="B8" s="393">
        <v>57697</v>
      </c>
      <c r="C8" s="399"/>
      <c r="D8" s="394" t="s">
        <v>587</v>
      </c>
      <c r="E8" s="389">
        <v>94018360.56</v>
      </c>
    </row>
    <row r="9" spans="1:7" ht="16.5" customHeight="1">
      <c r="A9" s="407" t="s">
        <v>568</v>
      </c>
      <c r="B9" s="393">
        <v>360226</v>
      </c>
      <c r="C9" s="399"/>
      <c r="D9" s="394" t="s">
        <v>588</v>
      </c>
      <c r="E9" s="389">
        <v>202879810.8</v>
      </c>
      <c r="G9" s="400"/>
    </row>
    <row r="10" spans="1:5" ht="16.5" customHeight="1">
      <c r="A10" s="407" t="s">
        <v>569</v>
      </c>
      <c r="B10" s="393">
        <v>12157450.5</v>
      </c>
      <c r="C10" s="399"/>
      <c r="D10" s="394" t="s">
        <v>589</v>
      </c>
      <c r="E10" s="389">
        <v>54144703.42</v>
      </c>
    </row>
    <row r="11" spans="1:7" ht="16.5" customHeight="1">
      <c r="A11" s="407" t="s">
        <v>570</v>
      </c>
      <c r="B11" s="393">
        <v>8712819.98</v>
      </c>
      <c r="C11" s="399"/>
      <c r="D11" s="394" t="s">
        <v>590</v>
      </c>
      <c r="E11" s="389">
        <v>7278184.25</v>
      </c>
      <c r="G11" s="401"/>
    </row>
    <row r="12" spans="1:5" ht="16.5" customHeight="1">
      <c r="A12" s="407" t="s">
        <v>86</v>
      </c>
      <c r="B12" s="393">
        <v>21812207.5</v>
      </c>
      <c r="C12" s="399"/>
      <c r="D12" s="394" t="s">
        <v>591</v>
      </c>
      <c r="E12" s="389">
        <v>45412120.66</v>
      </c>
    </row>
    <row r="13" spans="1:5" ht="16.5" customHeight="1">
      <c r="A13" s="407" t="s">
        <v>571</v>
      </c>
      <c r="B13" s="393">
        <v>30818291</v>
      </c>
      <c r="C13" s="399"/>
      <c r="D13" s="394" t="s">
        <v>592</v>
      </c>
      <c r="E13" s="389">
        <v>17344613</v>
      </c>
    </row>
    <row r="14" spans="1:5" ht="16.5" customHeight="1">
      <c r="A14" s="407" t="s">
        <v>572</v>
      </c>
      <c r="B14" s="393">
        <v>7299525.5</v>
      </c>
      <c r="C14" s="399"/>
      <c r="D14" s="394" t="s">
        <v>593</v>
      </c>
      <c r="E14" s="389">
        <v>26735168.74</v>
      </c>
    </row>
    <row r="15" spans="1:5" ht="16.5" customHeight="1">
      <c r="A15" s="407" t="s">
        <v>609</v>
      </c>
      <c r="B15" s="393">
        <v>37193943.61</v>
      </c>
      <c r="C15" s="399"/>
      <c r="D15" s="394" t="s">
        <v>594</v>
      </c>
      <c r="E15" s="389">
        <v>1830000</v>
      </c>
    </row>
    <row r="16" spans="1:5" ht="16.5" customHeight="1">
      <c r="A16" s="407" t="s">
        <v>93</v>
      </c>
      <c r="B16" s="393">
        <v>5945632.12</v>
      </c>
      <c r="C16" s="399"/>
      <c r="D16" s="394" t="s">
        <v>612</v>
      </c>
      <c r="E16" s="389">
        <v>4226173.6</v>
      </c>
    </row>
    <row r="17" spans="1:5" ht="16.5" customHeight="1">
      <c r="A17" s="407" t="s">
        <v>573</v>
      </c>
      <c r="B17" s="393">
        <v>5545750.44</v>
      </c>
      <c r="C17" s="399"/>
      <c r="D17" s="394" t="s">
        <v>595</v>
      </c>
      <c r="E17" s="389">
        <v>48849055.48</v>
      </c>
    </row>
    <row r="18" spans="1:5" ht="16.5" customHeight="1">
      <c r="A18" s="407" t="s">
        <v>574</v>
      </c>
      <c r="B18" s="393">
        <v>-5185953.91</v>
      </c>
      <c r="C18" s="399"/>
      <c r="D18" s="394" t="s">
        <v>596</v>
      </c>
      <c r="E18" s="389">
        <v>97984</v>
      </c>
    </row>
    <row r="19" spans="1:5" ht="16.5" customHeight="1">
      <c r="A19" s="407" t="s">
        <v>575</v>
      </c>
      <c r="B19" s="393">
        <v>282258.08</v>
      </c>
      <c r="C19" s="399"/>
      <c r="D19" s="394" t="s">
        <v>597</v>
      </c>
      <c r="E19" s="389">
        <v>14075511.96</v>
      </c>
    </row>
    <row r="20" spans="1:5" ht="16.5" customHeight="1">
      <c r="A20" s="407" t="s">
        <v>399</v>
      </c>
      <c r="B20" s="393">
        <v>233304000</v>
      </c>
      <c r="C20" s="399"/>
      <c r="D20" s="394" t="s">
        <v>610</v>
      </c>
      <c r="E20" s="389">
        <v>1743035.65</v>
      </c>
    </row>
    <row r="21" spans="1:5" ht="16.5" customHeight="1">
      <c r="A21" s="407" t="s">
        <v>179</v>
      </c>
      <c r="B21" s="393">
        <v>60500</v>
      </c>
      <c r="C21" s="399"/>
      <c r="D21" s="394" t="s">
        <v>598</v>
      </c>
      <c r="E21" s="389">
        <v>170337880.76</v>
      </c>
    </row>
    <row r="22" spans="1:5" ht="16.5" customHeight="1">
      <c r="A22" s="407" t="s">
        <v>576</v>
      </c>
      <c r="B22" s="393">
        <v>458138</v>
      </c>
      <c r="C22" s="399"/>
      <c r="D22" s="394" t="s">
        <v>611</v>
      </c>
      <c r="E22" s="389">
        <v>250000</v>
      </c>
    </row>
    <row r="23" spans="1:5" ht="16.5" customHeight="1">
      <c r="A23" s="407" t="s">
        <v>359</v>
      </c>
      <c r="B23" s="393">
        <v>931520.88</v>
      </c>
      <c r="C23" s="399"/>
      <c r="D23" s="394" t="s">
        <v>599</v>
      </c>
      <c r="E23" s="389">
        <v>237377247.6</v>
      </c>
    </row>
    <row r="24" spans="1:5" ht="16.5" customHeight="1">
      <c r="A24" s="407" t="s">
        <v>384</v>
      </c>
      <c r="B24" s="393">
        <v>735774</v>
      </c>
      <c r="C24" s="399"/>
      <c r="D24" s="396"/>
      <c r="E24" s="408"/>
    </row>
    <row r="25" spans="1:5" ht="16.5" customHeight="1">
      <c r="A25" s="407" t="s">
        <v>577</v>
      </c>
      <c r="B25" s="393">
        <v>4131600</v>
      </c>
      <c r="C25" s="399"/>
      <c r="D25" s="396"/>
      <c r="E25" s="408"/>
    </row>
    <row r="26" spans="1:5" ht="16.5" customHeight="1">
      <c r="A26" s="407" t="s">
        <v>578</v>
      </c>
      <c r="B26" s="393">
        <v>82628000</v>
      </c>
      <c r="C26" s="399"/>
      <c r="D26" s="396"/>
      <c r="E26" s="408"/>
    </row>
    <row r="27" spans="1:5" ht="16.5" customHeight="1">
      <c r="A27" s="407" t="s">
        <v>579</v>
      </c>
      <c r="B27" s="393">
        <v>180000</v>
      </c>
      <c r="C27" s="399"/>
      <c r="D27" s="394"/>
      <c r="E27" s="389"/>
    </row>
    <row r="28" spans="1:5" ht="16.5" customHeight="1">
      <c r="A28" s="407" t="s">
        <v>580</v>
      </c>
      <c r="B28" s="393">
        <v>449036469.35</v>
      </c>
      <c r="C28" s="399"/>
      <c r="D28" s="394"/>
      <c r="E28" s="389"/>
    </row>
    <row r="29" spans="1:5" ht="16.5" customHeight="1">
      <c r="A29" s="407" t="s">
        <v>581</v>
      </c>
      <c r="B29" s="393">
        <v>68613</v>
      </c>
      <c r="C29" s="399"/>
      <c r="D29" s="394"/>
      <c r="E29" s="389"/>
    </row>
    <row r="30" spans="1:5" ht="16.5" customHeight="1">
      <c r="A30" s="407" t="s">
        <v>607</v>
      </c>
      <c r="B30" s="393">
        <v>-1388730</v>
      </c>
      <c r="C30" s="399"/>
      <c r="D30" s="394"/>
      <c r="E30" s="389"/>
    </row>
    <row r="31" spans="1:5" ht="16.5" customHeight="1">
      <c r="A31" s="407" t="s">
        <v>606</v>
      </c>
      <c r="B31" s="393">
        <v>-7100000</v>
      </c>
      <c r="C31" s="399"/>
      <c r="D31" s="394"/>
      <c r="E31" s="389"/>
    </row>
    <row r="32" spans="1:5" ht="16.5" customHeight="1">
      <c r="A32" s="407" t="s">
        <v>582</v>
      </c>
      <c r="B32" s="393">
        <v>153331664.41</v>
      </c>
      <c r="C32" s="399"/>
      <c r="D32" s="394"/>
      <c r="E32" s="389"/>
    </row>
    <row r="33" spans="1:5" ht="16.5" customHeight="1">
      <c r="A33" s="407" t="s">
        <v>608</v>
      </c>
      <c r="B33" s="393">
        <v>854337</v>
      </c>
      <c r="C33" s="399"/>
      <c r="D33" s="394"/>
      <c r="E33" s="389"/>
    </row>
    <row r="34" spans="1:5" ht="16.5" customHeight="1">
      <c r="A34" s="407" t="s">
        <v>338</v>
      </c>
      <c r="B34" s="393">
        <v>11472000</v>
      </c>
      <c r="C34" s="399"/>
      <c r="D34" s="237"/>
      <c r="E34" s="389"/>
    </row>
    <row r="35" spans="1:5" ht="31.5" customHeight="1">
      <c r="A35" s="409" t="s">
        <v>600</v>
      </c>
      <c r="B35" s="369">
        <f>SUM(B4:B34)</f>
        <v>1063936517.16</v>
      </c>
      <c r="C35" s="372"/>
      <c r="D35" s="373" t="s">
        <v>601</v>
      </c>
      <c r="E35" s="410">
        <f>SUM(E4:E34)</f>
        <v>1047104288.3100001</v>
      </c>
    </row>
    <row r="36" spans="1:5" ht="13.5" customHeight="1">
      <c r="A36" s="380"/>
      <c r="B36" s="374"/>
      <c r="C36" s="374"/>
      <c r="D36" s="402"/>
      <c r="E36" s="411"/>
    </row>
    <row r="37" spans="1:5" ht="12.75">
      <c r="A37" s="380" t="s">
        <v>613</v>
      </c>
      <c r="B37" s="397"/>
      <c r="C37" s="397"/>
      <c r="D37" s="397"/>
      <c r="E37" s="390"/>
    </row>
    <row r="38" spans="1:5" ht="12.75">
      <c r="A38" s="380"/>
      <c r="B38" s="397"/>
      <c r="C38" s="397"/>
      <c r="D38" s="397"/>
      <c r="E38" s="390"/>
    </row>
    <row r="39" spans="1:5" ht="12.75">
      <c r="A39" s="380" t="s">
        <v>602</v>
      </c>
      <c r="B39" s="397"/>
      <c r="C39" s="397"/>
      <c r="D39" s="374">
        <v>1063936517.16</v>
      </c>
      <c r="E39" s="390"/>
    </row>
    <row r="40" spans="1:5" ht="12.75">
      <c r="A40" s="380" t="s">
        <v>603</v>
      </c>
      <c r="B40" s="397"/>
      <c r="C40" s="397"/>
      <c r="D40" s="374">
        <v>1047104288.31</v>
      </c>
      <c r="E40" s="390"/>
    </row>
    <row r="41" spans="1:5" ht="12.75">
      <c r="A41" s="380"/>
      <c r="B41" s="397"/>
      <c r="C41" s="397"/>
      <c r="D41" s="374"/>
      <c r="E41" s="390"/>
    </row>
    <row r="42" spans="1:5" ht="21.75" customHeight="1" thickBot="1">
      <c r="A42" s="412" t="s">
        <v>604</v>
      </c>
      <c r="B42" s="413"/>
      <c r="C42" s="413"/>
      <c r="D42" s="414">
        <f>D39-D40</f>
        <v>16832228.850000024</v>
      </c>
      <c r="E42" s="415"/>
    </row>
    <row r="43" ht="15.75">
      <c r="A43" s="403"/>
    </row>
  </sheetData>
  <mergeCells count="2">
    <mergeCell ref="A1:D1"/>
    <mergeCell ref="A2:E2"/>
  </mergeCells>
  <printOptions horizontalCentered="1"/>
  <pageMargins left="0.6692913385826772" right="0.6692913385826772" top="0.6692913385826772" bottom="0.5905511811023623" header="0.5118110236220472" footer="0.31496062992125984"/>
  <pageSetup horizontalDpi="600" verticalDpi="600" orientation="portrait" scale="98" r:id="rId1"/>
  <headerFooter alignWithMargins="0">
    <oddFooter>&amp;L&amp;"Times New Roman,Obyčejné"&amp;8Rozbor za rok 2004</oddFooter>
  </headerFooter>
</worksheet>
</file>

<file path=xl/worksheets/sheet6.xml><?xml version="1.0" encoding="utf-8"?>
<worksheet xmlns="http://schemas.openxmlformats.org/spreadsheetml/2006/main" xmlns:r="http://schemas.openxmlformats.org/officeDocument/2006/relationships">
  <sheetPr codeName="List11"/>
  <dimension ref="A1:G60"/>
  <sheetViews>
    <sheetView view="pageBreakPreview" zoomScaleSheetLayoutView="100" workbookViewId="0" topLeftCell="A13">
      <selection activeCell="A10" sqref="A10"/>
    </sheetView>
  </sheetViews>
  <sheetFormatPr defaultColWidth="9.00390625" defaultRowHeight="12.75"/>
  <cols>
    <col min="1" max="1" width="69.875" style="1" customWidth="1"/>
    <col min="2" max="2" width="16.125" style="1" customWidth="1"/>
    <col min="3" max="3" width="0.37109375" style="1" hidden="1" customWidth="1"/>
    <col min="4" max="16384" width="9.125" style="1" customWidth="1"/>
  </cols>
  <sheetData>
    <row r="1" spans="1:3" ht="35.25" customHeight="1" thickBot="1">
      <c r="A1" s="391" t="s">
        <v>637</v>
      </c>
      <c r="B1" s="586" t="s">
        <v>625</v>
      </c>
      <c r="C1" s="587"/>
    </row>
    <row r="2" spans="1:3" ht="15" customHeight="1" thickBot="1">
      <c r="A2" s="379" t="s">
        <v>626</v>
      </c>
      <c r="B2" s="421">
        <v>16832228.85</v>
      </c>
      <c r="C2" s="417"/>
    </row>
    <row r="3" spans="1:3" ht="15.75" customHeight="1" thickBot="1">
      <c r="A3" s="376" t="s">
        <v>627</v>
      </c>
      <c r="B3" s="422">
        <v>140362809</v>
      </c>
      <c r="C3" s="418"/>
    </row>
    <row r="4" spans="1:3" ht="12.75" customHeight="1">
      <c r="A4" s="376" t="s">
        <v>628</v>
      </c>
      <c r="B4" s="422">
        <v>396705.85</v>
      </c>
      <c r="C4" s="408"/>
    </row>
    <row r="5" spans="1:3" ht="12.75" customHeight="1">
      <c r="A5" s="376" t="s">
        <v>629</v>
      </c>
      <c r="B5" s="422">
        <v>89382.66</v>
      </c>
      <c r="C5" s="408"/>
    </row>
    <row r="6" spans="1:3" ht="12.75" customHeight="1">
      <c r="A6" s="376" t="s">
        <v>630</v>
      </c>
      <c r="B6" s="422">
        <v>401.94</v>
      </c>
      <c r="C6" s="408"/>
    </row>
    <row r="7" spans="1:3" ht="12.75" customHeight="1">
      <c r="A7" s="376" t="s">
        <v>631</v>
      </c>
      <c r="B7" s="422">
        <v>3745571.76</v>
      </c>
      <c r="C7" s="408"/>
    </row>
    <row r="8" spans="1:7" ht="12.75" customHeight="1">
      <c r="A8" s="376" t="s">
        <v>632</v>
      </c>
      <c r="B8" s="422">
        <v>22768.86</v>
      </c>
      <c r="C8" s="408"/>
      <c r="G8" s="395"/>
    </row>
    <row r="9" spans="1:3" ht="12.75" customHeight="1">
      <c r="A9" s="376" t="s">
        <v>633</v>
      </c>
      <c r="B9" s="422">
        <v>2389.3</v>
      </c>
      <c r="C9" s="408"/>
    </row>
    <row r="10" spans="1:3" ht="12.75" customHeight="1">
      <c r="A10" s="376" t="s">
        <v>634</v>
      </c>
      <c r="B10" s="422">
        <v>9507098.12</v>
      </c>
      <c r="C10" s="408"/>
    </row>
    <row r="11" spans="1:3" ht="12.75" customHeight="1">
      <c r="A11" s="376" t="s">
        <v>635</v>
      </c>
      <c r="B11" s="422">
        <v>11747.59</v>
      </c>
      <c r="C11" s="408"/>
    </row>
    <row r="12" spans="1:3" ht="12.75" customHeight="1" thickBot="1">
      <c r="A12" s="377" t="s">
        <v>673</v>
      </c>
      <c r="B12" s="423">
        <v>739992.4</v>
      </c>
      <c r="C12" s="408"/>
    </row>
    <row r="13" spans="1:3" ht="6.75" customHeight="1">
      <c r="A13" s="376"/>
      <c r="B13" s="422"/>
      <c r="C13" s="408"/>
    </row>
    <row r="14" spans="1:3" ht="12.75" customHeight="1" thickBot="1">
      <c r="A14" s="380" t="s">
        <v>636</v>
      </c>
      <c r="B14" s="422"/>
      <c r="C14" s="419"/>
    </row>
    <row r="15" spans="1:3" ht="12.75" customHeight="1">
      <c r="A15" s="376" t="s">
        <v>640</v>
      </c>
      <c r="B15" s="422">
        <v>-2093850.5</v>
      </c>
      <c r="C15" s="408"/>
    </row>
    <row r="16" spans="1:3" ht="12.75" customHeight="1">
      <c r="A16" s="376" t="s">
        <v>641</v>
      </c>
      <c r="B16" s="422">
        <v>-368</v>
      </c>
      <c r="C16" s="408"/>
    </row>
    <row r="17" spans="1:3" ht="12.75" customHeight="1">
      <c r="A17" s="376" t="s">
        <v>642</v>
      </c>
      <c r="B17" s="422">
        <v>-6644</v>
      </c>
      <c r="C17" s="408"/>
    </row>
    <row r="18" spans="1:3" ht="12.75" customHeight="1">
      <c r="A18" s="376" t="s">
        <v>643</v>
      </c>
      <c r="B18" s="422">
        <v>-48734.4</v>
      </c>
      <c r="C18" s="408"/>
    </row>
    <row r="19" spans="1:3" ht="12.75" customHeight="1">
      <c r="A19" s="376" t="s">
        <v>644</v>
      </c>
      <c r="B19" s="422">
        <v>-180000</v>
      </c>
      <c r="C19" s="408"/>
    </row>
    <row r="20" spans="1:3" ht="6.75" customHeight="1">
      <c r="A20" s="376"/>
      <c r="B20" s="424"/>
      <c r="C20" s="408"/>
    </row>
    <row r="21" spans="1:3" ht="12.75" customHeight="1">
      <c r="A21" s="381" t="s">
        <v>645</v>
      </c>
      <c r="B21" s="424"/>
      <c r="C21" s="408"/>
    </row>
    <row r="22" spans="1:3" ht="12.75" customHeight="1">
      <c r="A22" s="376" t="s">
        <v>646</v>
      </c>
      <c r="B22" s="422">
        <v>-2106908.11</v>
      </c>
      <c r="C22" s="408"/>
    </row>
    <row r="23" spans="1:3" ht="12.75" customHeight="1">
      <c r="A23" s="376" t="s">
        <v>647</v>
      </c>
      <c r="B23" s="422">
        <v>-435425.54</v>
      </c>
      <c r="C23" s="408"/>
    </row>
    <row r="24" spans="1:3" ht="12.75" customHeight="1">
      <c r="A24" s="376" t="s">
        <v>648</v>
      </c>
      <c r="B24" s="422">
        <v>-65242.84</v>
      </c>
      <c r="C24" s="408"/>
    </row>
    <row r="25" spans="1:3" ht="12.75" customHeight="1">
      <c r="A25" s="376" t="s">
        <v>649</v>
      </c>
      <c r="B25" s="422">
        <v>-380</v>
      </c>
      <c r="C25" s="408"/>
    </row>
    <row r="26" spans="1:3" ht="12.75" customHeight="1">
      <c r="A26" s="376" t="s">
        <v>650</v>
      </c>
      <c r="B26" s="422">
        <v>-3390</v>
      </c>
      <c r="C26" s="408"/>
    </row>
    <row r="27" spans="1:3" ht="12.75" customHeight="1">
      <c r="A27" s="376" t="s">
        <v>651</v>
      </c>
      <c r="B27" s="422">
        <v>-54195</v>
      </c>
      <c r="C27" s="408"/>
    </row>
    <row r="28" spans="1:3" ht="12.75" customHeight="1">
      <c r="A28" s="376" t="s">
        <v>652</v>
      </c>
      <c r="B28" s="422">
        <v>-37958.75</v>
      </c>
      <c r="C28" s="408"/>
    </row>
    <row r="29" spans="1:3" ht="6.75" customHeight="1">
      <c r="A29" s="378"/>
      <c r="B29" s="425"/>
      <c r="C29" s="417"/>
    </row>
    <row r="30" spans="1:3" ht="12.75" customHeight="1">
      <c r="A30" s="381" t="s">
        <v>653</v>
      </c>
      <c r="B30" s="426"/>
      <c r="C30" s="417"/>
    </row>
    <row r="31" spans="1:3" ht="12.75" customHeight="1">
      <c r="A31" s="382" t="s">
        <v>654</v>
      </c>
      <c r="B31" s="427">
        <v>32724</v>
      </c>
      <c r="C31" s="417"/>
    </row>
    <row r="32" spans="1:3" ht="12.75" customHeight="1">
      <c r="A32" s="382" t="s">
        <v>655</v>
      </c>
      <c r="B32" s="427">
        <v>313535.65</v>
      </c>
      <c r="C32" s="417"/>
    </row>
    <row r="33" spans="1:3" ht="12.75" customHeight="1">
      <c r="A33" s="382" t="s">
        <v>656</v>
      </c>
      <c r="B33" s="427">
        <v>26610</v>
      </c>
      <c r="C33" s="417"/>
    </row>
    <row r="34" spans="1:3" ht="5.25" customHeight="1">
      <c r="A34" s="382"/>
      <c r="B34" s="427"/>
      <c r="C34" s="417"/>
    </row>
    <row r="35" spans="1:3" ht="12.75" customHeight="1">
      <c r="A35" s="381" t="s">
        <v>677</v>
      </c>
      <c r="B35" s="427"/>
      <c r="C35" s="417"/>
    </row>
    <row r="36" spans="1:3" ht="12.75" customHeight="1">
      <c r="A36" s="376" t="s">
        <v>678</v>
      </c>
      <c r="B36" s="427">
        <v>91140</v>
      </c>
      <c r="C36" s="417"/>
    </row>
    <row r="37" spans="1:3" ht="5.25" customHeight="1">
      <c r="A37" s="381"/>
      <c r="B37" s="427"/>
      <c r="C37" s="417"/>
    </row>
    <row r="38" spans="1:3" ht="12.75" customHeight="1">
      <c r="A38" s="381" t="s">
        <v>657</v>
      </c>
      <c r="B38" s="426"/>
      <c r="C38" s="417"/>
    </row>
    <row r="39" spans="1:3" ht="12.75" customHeight="1">
      <c r="A39" s="382" t="s">
        <v>658</v>
      </c>
      <c r="B39" s="427">
        <v>-402000</v>
      </c>
      <c r="C39" s="417"/>
    </row>
    <row r="40" spans="1:3" ht="12.75" customHeight="1">
      <c r="A40" s="382" t="s">
        <v>659</v>
      </c>
      <c r="B40" s="427">
        <v>-355727</v>
      </c>
      <c r="C40" s="417"/>
    </row>
    <row r="41" spans="1:3" ht="12.75" customHeight="1">
      <c r="A41" s="382" t="s">
        <v>660</v>
      </c>
      <c r="B41" s="427">
        <v>-150</v>
      </c>
      <c r="C41" s="417"/>
    </row>
    <row r="42" spans="1:3" ht="12.75" customHeight="1">
      <c r="A42" s="382" t="s">
        <v>661</v>
      </c>
      <c r="B42" s="427">
        <v>-5507</v>
      </c>
      <c r="C42" s="417"/>
    </row>
    <row r="43" spans="1:3" ht="12.75" customHeight="1">
      <c r="A43" s="382" t="s">
        <v>662</v>
      </c>
      <c r="B43" s="427">
        <v>-4609.91</v>
      </c>
      <c r="C43" s="417"/>
    </row>
    <row r="44" spans="1:3" ht="6" customHeight="1">
      <c r="A44" s="382"/>
      <c r="B44" s="426"/>
      <c r="C44" s="417"/>
    </row>
    <row r="45" spans="1:3" ht="12.75" customHeight="1">
      <c r="A45" s="381" t="s">
        <v>663</v>
      </c>
      <c r="B45" s="426"/>
      <c r="C45" s="417"/>
    </row>
    <row r="46" spans="1:3" ht="12.75" customHeight="1">
      <c r="A46" s="382" t="s">
        <v>675</v>
      </c>
      <c r="B46" s="427">
        <v>65242.84</v>
      </c>
      <c r="C46" s="417"/>
    </row>
    <row r="47" spans="1:3" ht="12.75" customHeight="1">
      <c r="A47" s="382" t="s">
        <v>676</v>
      </c>
      <c r="B47" s="427">
        <v>3770</v>
      </c>
      <c r="C47" s="417"/>
    </row>
    <row r="48" spans="1:3" ht="12.75" customHeight="1">
      <c r="A48" s="382" t="s">
        <v>664</v>
      </c>
      <c r="B48" s="427">
        <v>368</v>
      </c>
      <c r="C48" s="417"/>
    </row>
    <row r="49" spans="1:3" ht="12.75" customHeight="1">
      <c r="A49" s="382" t="s">
        <v>665</v>
      </c>
      <c r="B49" s="427"/>
      <c r="C49" s="417"/>
    </row>
    <row r="50" spans="1:3" ht="12.75" customHeight="1">
      <c r="A50" s="382" t="s">
        <v>674</v>
      </c>
      <c r="B50" s="427">
        <v>150117</v>
      </c>
      <c r="C50" s="417"/>
    </row>
    <row r="51" spans="1:3" ht="12.75" customHeight="1">
      <c r="A51" s="382" t="s">
        <v>666</v>
      </c>
      <c r="B51" s="427">
        <v>393154.33</v>
      </c>
      <c r="C51" s="417"/>
    </row>
    <row r="52" spans="1:3" ht="12.75" customHeight="1">
      <c r="A52" s="382" t="s">
        <v>667</v>
      </c>
      <c r="B52" s="427">
        <v>118371.9</v>
      </c>
      <c r="C52" s="417"/>
    </row>
    <row r="53" spans="1:3" ht="12.75" customHeight="1" thickBot="1">
      <c r="A53" s="383" t="s">
        <v>668</v>
      </c>
      <c r="B53" s="428">
        <v>45629</v>
      </c>
      <c r="C53" s="417"/>
    </row>
    <row r="54" spans="1:3" ht="15.75" customHeight="1" thickBot="1">
      <c r="A54" s="386" t="s">
        <v>303</v>
      </c>
      <c r="B54" s="429">
        <f>SUM(B15:B53)</f>
        <v>-4560428.329999999</v>
      </c>
      <c r="C54" s="417"/>
    </row>
    <row r="55" spans="1:3" ht="12.75" customHeight="1">
      <c r="A55" s="385" t="s">
        <v>669</v>
      </c>
      <c r="B55" s="430">
        <v>16832228.85</v>
      </c>
      <c r="C55" s="417"/>
    </row>
    <row r="56" spans="1:3" ht="12.75" customHeight="1">
      <c r="A56" s="383" t="s">
        <v>671</v>
      </c>
      <c r="B56" s="428"/>
      <c r="C56" s="417"/>
    </row>
    <row r="57" spans="1:3" ht="12.75" customHeight="1">
      <c r="A57" s="383" t="s">
        <v>672</v>
      </c>
      <c r="B57" s="430">
        <f>SUM(B54,B55)</f>
        <v>12271800.520000003</v>
      </c>
      <c r="C57" s="417"/>
    </row>
    <row r="58" spans="1:3" ht="12.75" customHeight="1" thickBot="1">
      <c r="A58" s="388" t="s">
        <v>670</v>
      </c>
      <c r="B58" s="431">
        <v>4560428.33</v>
      </c>
      <c r="C58" s="420"/>
    </row>
    <row r="59" spans="2:3" ht="1.5" customHeight="1">
      <c r="B59" s="4"/>
      <c r="C59" s="417"/>
    </row>
    <row r="60" spans="1:3" ht="12.75" customHeight="1" hidden="1" thickBot="1">
      <c r="A60" s="387"/>
      <c r="B60" s="384"/>
      <c r="C60" s="417"/>
    </row>
  </sheetData>
  <mergeCells count="1">
    <mergeCell ref="B1:C1"/>
  </mergeCells>
  <printOptions horizontalCentered="1"/>
  <pageMargins left="0.7874015748031497" right="0.2755905511811024" top="0.5905511811023623" bottom="0.5905511811023623" header="0.5118110236220472" footer="0.3937007874015748"/>
  <pageSetup horizontalDpi="600" verticalDpi="600" orientation="portrait" paperSize="9" r:id="rId1"/>
  <headerFooter alignWithMargins="0">
    <oddFooter>&amp;L&amp;"Times New Roman,Obyčejné"&amp;8Rozbor za rok 2004</oddFooter>
  </headerFooter>
</worksheet>
</file>

<file path=xl/worksheets/sheet7.xml><?xml version="1.0" encoding="utf-8"?>
<worksheet xmlns="http://schemas.openxmlformats.org/spreadsheetml/2006/main" xmlns:r="http://schemas.openxmlformats.org/officeDocument/2006/relationships">
  <sheetPr codeName="List12"/>
  <dimension ref="A1:G12"/>
  <sheetViews>
    <sheetView view="pageBreakPreview" zoomScaleSheetLayoutView="100" workbookViewId="0" topLeftCell="A1">
      <selection activeCell="A5" sqref="A5:D5"/>
    </sheetView>
  </sheetViews>
  <sheetFormatPr defaultColWidth="9.00390625" defaultRowHeight="12.75"/>
  <cols>
    <col min="4" max="4" width="32.25390625" style="0" customWidth="1"/>
    <col min="5" max="5" width="20.75390625" style="0" customWidth="1"/>
  </cols>
  <sheetData>
    <row r="1" spans="1:5" ht="26.25" customHeight="1">
      <c r="A1" s="594" t="s">
        <v>620</v>
      </c>
      <c r="B1" s="595"/>
      <c r="C1" s="595"/>
      <c r="D1" s="595"/>
      <c r="E1" s="595"/>
    </row>
    <row r="2" spans="1:5" ht="31.5" customHeight="1">
      <c r="A2" s="554" t="s">
        <v>561</v>
      </c>
      <c r="B2" s="554"/>
      <c r="C2" s="554"/>
      <c r="D2" s="554"/>
      <c r="E2" s="596"/>
    </row>
    <row r="3" spans="1:5" ht="34.5" customHeight="1">
      <c r="A3" s="616" t="s">
        <v>552</v>
      </c>
      <c r="B3" s="605"/>
      <c r="C3" s="605"/>
      <c r="D3" s="606"/>
      <c r="E3" s="280" t="s">
        <v>520</v>
      </c>
    </row>
    <row r="4" spans="1:7" ht="32.25" customHeight="1">
      <c r="A4" s="588" t="s">
        <v>553</v>
      </c>
      <c r="B4" s="589"/>
      <c r="C4" s="589"/>
      <c r="D4" s="590"/>
      <c r="E4" s="353">
        <v>117943.5</v>
      </c>
      <c r="G4" s="352"/>
    </row>
    <row r="5" spans="1:7" ht="33" customHeight="1">
      <c r="A5" s="591" t="s">
        <v>554</v>
      </c>
      <c r="B5" s="592"/>
      <c r="C5" s="592"/>
      <c r="D5" s="593"/>
      <c r="E5" s="354">
        <v>2420.1</v>
      </c>
      <c r="G5" s="352"/>
    </row>
    <row r="6" spans="1:5" ht="32.25" customHeight="1">
      <c r="A6" s="607" t="s">
        <v>555</v>
      </c>
      <c r="B6" s="608"/>
      <c r="C6" s="608"/>
      <c r="D6" s="609"/>
      <c r="E6" s="355">
        <v>20000</v>
      </c>
    </row>
    <row r="7" spans="1:5" ht="34.5" customHeight="1" thickBot="1">
      <c r="A7" s="610" t="s">
        <v>556</v>
      </c>
      <c r="B7" s="611"/>
      <c r="C7" s="611"/>
      <c r="D7" s="612"/>
      <c r="E7" s="356">
        <v>140363.6</v>
      </c>
    </row>
    <row r="8" spans="1:5" ht="12.75">
      <c r="A8" s="603"/>
      <c r="B8" s="603"/>
      <c r="C8" s="603"/>
      <c r="D8" s="603"/>
      <c r="E8" s="432"/>
    </row>
    <row r="9" spans="1:5" ht="31.5" customHeight="1">
      <c r="A9" s="613" t="s">
        <v>557</v>
      </c>
      <c r="B9" s="614"/>
      <c r="C9" s="614"/>
      <c r="D9" s="615"/>
      <c r="E9" s="357"/>
    </row>
    <row r="10" spans="1:5" ht="30.75" customHeight="1">
      <c r="A10" s="604" t="s">
        <v>558</v>
      </c>
      <c r="B10" s="605"/>
      <c r="C10" s="605"/>
      <c r="D10" s="606"/>
      <c r="E10" s="358">
        <v>0.8</v>
      </c>
    </row>
    <row r="11" spans="1:5" ht="30.75" customHeight="1" thickBot="1">
      <c r="A11" s="597" t="s">
        <v>559</v>
      </c>
      <c r="B11" s="598"/>
      <c r="C11" s="598"/>
      <c r="D11" s="599"/>
      <c r="E11" s="359">
        <v>0.8</v>
      </c>
    </row>
    <row r="12" spans="1:5" ht="32.25" customHeight="1">
      <c r="A12" s="600" t="s">
        <v>560</v>
      </c>
      <c r="B12" s="601"/>
      <c r="C12" s="601"/>
      <c r="D12" s="602"/>
      <c r="E12" s="360">
        <v>140362.8</v>
      </c>
    </row>
  </sheetData>
  <mergeCells count="12">
    <mergeCell ref="A6:D6"/>
    <mergeCell ref="A7:D7"/>
    <mergeCell ref="A9:D9"/>
    <mergeCell ref="A3:D3"/>
    <mergeCell ref="A11:D11"/>
    <mergeCell ref="A12:D12"/>
    <mergeCell ref="A8:D8"/>
    <mergeCell ref="A10:D10"/>
    <mergeCell ref="A4:D4"/>
    <mergeCell ref="A5:D5"/>
    <mergeCell ref="A1:E1"/>
    <mergeCell ref="A2:E2"/>
  </mergeCells>
  <printOptions horizontalCentered="1"/>
  <pageMargins left="0.7874015748031497" right="0.7874015748031497" top="0.85" bottom="0.984251968503937" header="0.5118110236220472" footer="0.5118110236220472"/>
  <pageSetup horizontalDpi="600" verticalDpi="600" orientation="portrait" paperSize="9" r:id="rId1"/>
  <headerFooter alignWithMargins="0">
    <oddFooter>&amp;L&amp;"Times New Roman,Obyčejné"&amp;8Rozbory za rok 2004</oddFooter>
  </headerFooter>
</worksheet>
</file>

<file path=xl/worksheets/sheet8.xml><?xml version="1.0" encoding="utf-8"?>
<worksheet xmlns="http://schemas.openxmlformats.org/spreadsheetml/2006/main" xmlns:r="http://schemas.openxmlformats.org/officeDocument/2006/relationships">
  <sheetPr codeName="List6"/>
  <dimension ref="A1:I21"/>
  <sheetViews>
    <sheetView view="pageBreakPreview" zoomScaleSheetLayoutView="100" workbookViewId="0" topLeftCell="A1">
      <selection activeCell="E6" sqref="E6"/>
    </sheetView>
  </sheetViews>
  <sheetFormatPr defaultColWidth="9.00390625" defaultRowHeight="12.75"/>
  <cols>
    <col min="1" max="1" width="34.75390625" style="0" customWidth="1"/>
    <col min="2" max="3" width="6.375" style="0" customWidth="1"/>
    <col min="4" max="9" width="7.375" style="0" customWidth="1"/>
  </cols>
  <sheetData>
    <row r="1" spans="1:9" ht="50.25" customHeight="1" thickBot="1">
      <c r="A1" s="621" t="s">
        <v>466</v>
      </c>
      <c r="B1" s="621"/>
      <c r="C1" s="621"/>
      <c r="D1" s="621"/>
      <c r="E1" s="621"/>
      <c r="F1" s="621"/>
      <c r="G1" s="621"/>
      <c r="H1" s="586" t="s">
        <v>621</v>
      </c>
      <c r="I1" s="586"/>
    </row>
    <row r="2" spans="1:9" ht="21.75" customHeight="1" thickBot="1">
      <c r="A2" s="617" t="s">
        <v>309</v>
      </c>
      <c r="B2" s="619" t="s">
        <v>310</v>
      </c>
      <c r="C2" s="619"/>
      <c r="D2" s="619" t="s">
        <v>311</v>
      </c>
      <c r="E2" s="619"/>
      <c r="F2" s="619"/>
      <c r="G2" s="619" t="s">
        <v>312</v>
      </c>
      <c r="H2" s="619"/>
      <c r="I2" s="620"/>
    </row>
    <row r="3" spans="1:9" ht="21.75" customHeight="1" thickBot="1">
      <c r="A3" s="618"/>
      <c r="B3" s="206" t="s">
        <v>313</v>
      </c>
      <c r="C3" s="207" t="s">
        <v>314</v>
      </c>
      <c r="D3" s="206" t="s">
        <v>313</v>
      </c>
      <c r="E3" s="208" t="s">
        <v>314</v>
      </c>
      <c r="F3" s="207" t="s">
        <v>305</v>
      </c>
      <c r="G3" s="206" t="s">
        <v>315</v>
      </c>
      <c r="H3" s="208" t="s">
        <v>316</v>
      </c>
      <c r="I3" s="207" t="s">
        <v>305</v>
      </c>
    </row>
    <row r="4" spans="1:9" ht="25.5" customHeight="1">
      <c r="A4" s="229" t="s">
        <v>317</v>
      </c>
      <c r="B4" s="231">
        <f>SUM(B5,B6)</f>
        <v>0</v>
      </c>
      <c r="C4" s="232">
        <f>SUM(C5,C6)</f>
        <v>0</v>
      </c>
      <c r="D4" s="209">
        <f>SUM(D5,D6)</f>
        <v>0</v>
      </c>
      <c r="E4" s="210">
        <f>SUM(E5,E6)</f>
        <v>0</v>
      </c>
      <c r="F4" s="211">
        <v>0</v>
      </c>
      <c r="G4" s="209">
        <f>SUM(G5,G6)</f>
        <v>482</v>
      </c>
      <c r="H4" s="210">
        <f>SUM(H5,H6)</f>
        <v>261.3</v>
      </c>
      <c r="I4" s="216">
        <f>H4/G4</f>
        <v>0.5421161825726142</v>
      </c>
    </row>
    <row r="5" spans="1:9" ht="23.25" customHeight="1">
      <c r="A5" s="230" t="s">
        <v>318</v>
      </c>
      <c r="B5" s="212">
        <v>0</v>
      </c>
      <c r="C5" s="213">
        <v>0</v>
      </c>
      <c r="D5" s="212">
        <v>0</v>
      </c>
      <c r="E5" s="214">
        <v>0</v>
      </c>
      <c r="F5" s="216">
        <v>0</v>
      </c>
      <c r="G5" s="215">
        <v>433</v>
      </c>
      <c r="H5" s="214">
        <v>214.1</v>
      </c>
      <c r="I5" s="216">
        <f>H5/G5</f>
        <v>0.4944572748267898</v>
      </c>
    </row>
    <row r="6" spans="1:9" ht="23.25" customHeight="1">
      <c r="A6" s="230" t="s">
        <v>319</v>
      </c>
      <c r="B6" s="212">
        <v>0</v>
      </c>
      <c r="C6" s="213">
        <v>0</v>
      </c>
      <c r="D6" s="212">
        <v>0</v>
      </c>
      <c r="E6" s="214">
        <v>0</v>
      </c>
      <c r="F6" s="216">
        <v>0</v>
      </c>
      <c r="G6" s="215">
        <v>49</v>
      </c>
      <c r="H6" s="214">
        <v>47.2</v>
      </c>
      <c r="I6" s="216">
        <f>H6/G6</f>
        <v>0.963265306122449</v>
      </c>
    </row>
    <row r="7" spans="1:9" ht="23.25" customHeight="1">
      <c r="A7" s="230" t="s">
        <v>393</v>
      </c>
      <c r="B7" s="212">
        <v>0</v>
      </c>
      <c r="C7" s="213">
        <v>0</v>
      </c>
      <c r="D7" s="212">
        <v>0</v>
      </c>
      <c r="E7" s="214">
        <v>0</v>
      </c>
      <c r="F7" s="216">
        <v>0</v>
      </c>
      <c r="G7" s="215">
        <v>139.1</v>
      </c>
      <c r="H7" s="214">
        <v>136.4</v>
      </c>
      <c r="I7" s="216">
        <f>H7/G7</f>
        <v>0.98058950395399</v>
      </c>
    </row>
    <row r="8" spans="1:9" ht="23.25" customHeight="1">
      <c r="A8" s="230" t="s">
        <v>320</v>
      </c>
      <c r="B8" s="212">
        <v>21</v>
      </c>
      <c r="C8" s="213">
        <v>20.9</v>
      </c>
      <c r="D8" s="212">
        <v>3995</v>
      </c>
      <c r="E8" s="214">
        <v>3987.2</v>
      </c>
      <c r="F8" s="216">
        <f>E8/D8</f>
        <v>0.9980475594493116</v>
      </c>
      <c r="G8" s="215">
        <v>0</v>
      </c>
      <c r="H8" s="214">
        <v>0</v>
      </c>
      <c r="I8" s="216">
        <v>0</v>
      </c>
    </row>
    <row r="9" spans="1:9" ht="23.25" customHeight="1">
      <c r="A9" s="230" t="s">
        <v>321</v>
      </c>
      <c r="B9" s="212">
        <v>325</v>
      </c>
      <c r="C9" s="213">
        <v>307.6</v>
      </c>
      <c r="D9" s="212">
        <v>89000</v>
      </c>
      <c r="E9" s="214">
        <v>88671</v>
      </c>
      <c r="F9" s="216">
        <f>E9/D9</f>
        <v>0.9963033707865169</v>
      </c>
      <c r="G9" s="215">
        <v>1497.1</v>
      </c>
      <c r="H9" s="214">
        <v>1236.8</v>
      </c>
      <c r="I9" s="216">
        <f aca="true" t="shared" si="0" ref="I9:I15">H9/G9</f>
        <v>0.8261305190034066</v>
      </c>
    </row>
    <row r="10" spans="1:9" ht="23.25" customHeight="1">
      <c r="A10" s="229" t="s">
        <v>330</v>
      </c>
      <c r="B10" s="212">
        <f>SUM(B11,B12)</f>
        <v>0</v>
      </c>
      <c r="C10" s="276">
        <f>SUM(C11,C12)</f>
        <v>0</v>
      </c>
      <c r="D10" s="214">
        <f>SUM(D11,D12)</f>
        <v>0</v>
      </c>
      <c r="E10" s="214">
        <f>SUM(E11,E12)</f>
        <v>0</v>
      </c>
      <c r="F10" s="252">
        <v>0</v>
      </c>
      <c r="G10" s="214">
        <f>SUM(G11,G12)</f>
        <v>6920</v>
      </c>
      <c r="H10" s="214">
        <f>SUM(H11,H12)</f>
        <v>6052.5</v>
      </c>
      <c r="I10" s="216">
        <f t="shared" si="0"/>
        <v>0.8746387283236994</v>
      </c>
    </row>
    <row r="11" spans="1:9" ht="23.25" customHeight="1">
      <c r="A11" s="230" t="s">
        <v>331</v>
      </c>
      <c r="B11" s="212">
        <v>0</v>
      </c>
      <c r="C11" s="213">
        <v>0</v>
      </c>
      <c r="D11" s="212">
        <v>0</v>
      </c>
      <c r="E11" s="214">
        <v>0</v>
      </c>
      <c r="F11" s="216">
        <v>0</v>
      </c>
      <c r="G11" s="215">
        <v>6836</v>
      </c>
      <c r="H11" s="214">
        <v>5981.6</v>
      </c>
      <c r="I11" s="216">
        <f t="shared" si="0"/>
        <v>0.875014628437683</v>
      </c>
    </row>
    <row r="12" spans="1:9" ht="23.25" customHeight="1">
      <c r="A12" s="230" t="s">
        <v>332</v>
      </c>
      <c r="B12" s="212">
        <v>0</v>
      </c>
      <c r="C12" s="213">
        <v>0</v>
      </c>
      <c r="D12" s="212">
        <v>0</v>
      </c>
      <c r="E12" s="214">
        <v>0</v>
      </c>
      <c r="F12" s="252">
        <v>0</v>
      </c>
      <c r="G12" s="215">
        <v>84</v>
      </c>
      <c r="H12" s="214">
        <v>70.9</v>
      </c>
      <c r="I12" s="216">
        <f t="shared" si="0"/>
        <v>0.8440476190476192</v>
      </c>
    </row>
    <row r="13" spans="1:9" ht="23.25" customHeight="1">
      <c r="A13" s="230" t="s">
        <v>333</v>
      </c>
      <c r="B13" s="212">
        <v>0</v>
      </c>
      <c r="C13" s="213">
        <v>0</v>
      </c>
      <c r="D13" s="212">
        <v>0</v>
      </c>
      <c r="E13" s="214">
        <v>0</v>
      </c>
      <c r="F13" s="254">
        <v>0</v>
      </c>
      <c r="G13" s="235">
        <v>942.2</v>
      </c>
      <c r="H13" s="234">
        <v>942.1</v>
      </c>
      <c r="I13" s="216">
        <f t="shared" si="0"/>
        <v>0.9998938654213543</v>
      </c>
    </row>
    <row r="14" spans="1:9" ht="23.25" customHeight="1" thickBot="1">
      <c r="A14" s="230" t="s">
        <v>322</v>
      </c>
      <c r="B14" s="212">
        <v>0</v>
      </c>
      <c r="C14" s="213">
        <v>0</v>
      </c>
      <c r="D14" s="212">
        <v>0</v>
      </c>
      <c r="E14" s="214">
        <v>0</v>
      </c>
      <c r="F14" s="253">
        <v>0</v>
      </c>
      <c r="G14" s="235">
        <v>2349.5</v>
      </c>
      <c r="H14" s="234">
        <v>2105.9</v>
      </c>
      <c r="I14" s="224">
        <f t="shared" si="0"/>
        <v>0.8963183656097042</v>
      </c>
    </row>
    <row r="15" spans="1:9" ht="25.5" customHeight="1" thickBot="1">
      <c r="A15" s="205" t="s">
        <v>303</v>
      </c>
      <c r="B15" s="302">
        <f>SUM(B4,B7,B8,B9,B10,B13,B14)</f>
        <v>346</v>
      </c>
      <c r="C15" s="301">
        <f>SUM(C4,C7,C8,C9,C10,C13,C14)</f>
        <v>328.5</v>
      </c>
      <c r="D15" s="217">
        <f>SUM(D4,D7,D8,D9,D10,D13,D14)</f>
        <v>92995</v>
      </c>
      <c r="E15" s="218">
        <f>SUM(E4,E7,E8,E9,E10,E13,E14)</f>
        <v>92658.2</v>
      </c>
      <c r="F15" s="219">
        <f>E15/D15</f>
        <v>0.9963782999085972</v>
      </c>
      <c r="G15" s="217">
        <f>SUM(G4,G7,G8,G9,G10,G13,G14)</f>
        <v>12329.900000000001</v>
      </c>
      <c r="H15" s="218">
        <f>SUM(H4,H7,H8,H9,H10,H13,H14)</f>
        <v>10735</v>
      </c>
      <c r="I15" s="219">
        <f t="shared" si="0"/>
        <v>0.8706477749211265</v>
      </c>
    </row>
    <row r="16" spans="1:9" ht="23.25" customHeight="1">
      <c r="A16" s="226" t="s">
        <v>323</v>
      </c>
      <c r="B16" s="220"/>
      <c r="C16" s="221"/>
      <c r="D16" s="278"/>
      <c r="E16" s="29"/>
      <c r="F16" s="216"/>
      <c r="G16" s="237"/>
      <c r="H16" s="29"/>
      <c r="I16" s="216"/>
    </row>
    <row r="17" spans="1:9" ht="23.25" customHeight="1">
      <c r="A17" s="227" t="s">
        <v>324</v>
      </c>
      <c r="B17" s="212">
        <v>50</v>
      </c>
      <c r="C17" s="213">
        <v>49.5</v>
      </c>
      <c r="D17" s="212">
        <v>12419</v>
      </c>
      <c r="E17" s="214">
        <v>10489</v>
      </c>
      <c r="F17" s="216">
        <f>E17/D17</f>
        <v>0.8445929623963282</v>
      </c>
      <c r="G17" s="215">
        <v>4400</v>
      </c>
      <c r="H17" s="214">
        <v>3465</v>
      </c>
      <c r="I17" s="216">
        <f>H17/G17</f>
        <v>0.7875</v>
      </c>
    </row>
    <row r="18" spans="1:9" ht="23.25" customHeight="1">
      <c r="A18" s="227" t="s">
        <v>325</v>
      </c>
      <c r="B18" s="212">
        <v>6</v>
      </c>
      <c r="C18" s="213">
        <v>4.7</v>
      </c>
      <c r="D18" s="212">
        <v>1114</v>
      </c>
      <c r="E18" s="214">
        <v>879</v>
      </c>
      <c r="F18" s="216">
        <f>E18/D18</f>
        <v>0.7890484739676841</v>
      </c>
      <c r="G18" s="215">
        <v>10</v>
      </c>
      <c r="H18" s="214">
        <v>6</v>
      </c>
      <c r="I18" s="216">
        <f>H18/G18</f>
        <v>0.6</v>
      </c>
    </row>
    <row r="19" spans="1:9" ht="23.25" customHeight="1">
      <c r="A19" s="227" t="s">
        <v>326</v>
      </c>
      <c r="B19" s="212">
        <v>4</v>
      </c>
      <c r="C19" s="213">
        <v>3.2</v>
      </c>
      <c r="D19" s="212">
        <v>705</v>
      </c>
      <c r="E19" s="214">
        <v>652.2</v>
      </c>
      <c r="F19" s="216">
        <f>E19/D19</f>
        <v>0.9251063829787235</v>
      </c>
      <c r="G19" s="215">
        <v>655.8</v>
      </c>
      <c r="H19" s="214">
        <v>547.3</v>
      </c>
      <c r="I19" s="216">
        <f>H19/G19</f>
        <v>0.8345532174443427</v>
      </c>
    </row>
    <row r="20" spans="1:9" ht="23.25" customHeight="1" thickBot="1">
      <c r="A20" s="228" t="s">
        <v>327</v>
      </c>
      <c r="B20" s="222">
        <v>75</v>
      </c>
      <c r="C20" s="223">
        <v>73</v>
      </c>
      <c r="D20" s="233">
        <v>12113</v>
      </c>
      <c r="E20" s="234">
        <v>12113</v>
      </c>
      <c r="F20" s="224">
        <f>E20/D20</f>
        <v>1</v>
      </c>
      <c r="G20" s="235">
        <v>250</v>
      </c>
      <c r="H20" s="234">
        <v>233</v>
      </c>
      <c r="I20" s="224">
        <f>H20/G20</f>
        <v>0.932</v>
      </c>
    </row>
    <row r="21" spans="1:9" ht="25.5" customHeight="1" thickBot="1">
      <c r="A21" s="205" t="s">
        <v>303</v>
      </c>
      <c r="B21" s="217">
        <f>SUM(B17,B18,B19,B20)</f>
        <v>135</v>
      </c>
      <c r="C21" s="225">
        <f>SUM(C17,C18,C19,C20)</f>
        <v>130.4</v>
      </c>
      <c r="D21" s="217">
        <f>SUM(D17,D18,D19,D20)</f>
        <v>26351</v>
      </c>
      <c r="E21" s="218">
        <f>SUM(E17,E18,E19,E20)</f>
        <v>24133.2</v>
      </c>
      <c r="F21" s="219">
        <f>E21/D21</f>
        <v>0.915836211149482</v>
      </c>
      <c r="G21" s="217">
        <f>SUM(G17,G18,G19,G20)</f>
        <v>5315.8</v>
      </c>
      <c r="H21" s="218">
        <f>SUM(H17,H18,H19,H20)</f>
        <v>4251.3</v>
      </c>
      <c r="I21" s="219">
        <f>H21/G21</f>
        <v>0.799747921291245</v>
      </c>
    </row>
  </sheetData>
  <mergeCells count="6">
    <mergeCell ref="H1:I1"/>
    <mergeCell ref="A2:A3"/>
    <mergeCell ref="B2:C2"/>
    <mergeCell ref="D2:F2"/>
    <mergeCell ref="G2:I2"/>
    <mergeCell ref="A1:G1"/>
  </mergeCells>
  <printOptions horizontalCentered="1"/>
  <pageMargins left="0.5118110236220472" right="0.3937007874015748" top="0.984251968503937" bottom="0.984251968503937" header="0.5118110236220472" footer="0.5118110236220472"/>
  <pageSetup horizontalDpi="600" verticalDpi="600" orientation="portrait" paperSize="9" r:id="rId1"/>
  <headerFooter alignWithMargins="0">
    <oddFooter>&amp;L&amp;"Times New Roman CE,Obyčejné"&amp;9Rozbor za rok  2004&amp;R&amp;</oddFooter>
  </headerFooter>
</worksheet>
</file>

<file path=xl/worksheets/sheet9.xml><?xml version="1.0" encoding="utf-8"?>
<worksheet xmlns="http://schemas.openxmlformats.org/spreadsheetml/2006/main" xmlns:r="http://schemas.openxmlformats.org/officeDocument/2006/relationships">
  <sheetPr codeName="List7"/>
  <dimension ref="A1:R144"/>
  <sheetViews>
    <sheetView view="pageBreakPreview" zoomScaleSheetLayoutView="100" workbookViewId="0" topLeftCell="A76">
      <selection activeCell="C98" sqref="C98"/>
    </sheetView>
  </sheetViews>
  <sheetFormatPr defaultColWidth="9.00390625" defaultRowHeight="12.75"/>
  <cols>
    <col min="1" max="1" width="34.625" style="0" customWidth="1"/>
    <col min="2" max="2" width="8.375" style="0" customWidth="1"/>
    <col min="3" max="3" width="8.125" style="0" customWidth="1"/>
    <col min="4" max="4" width="7.75390625" style="0" customWidth="1"/>
    <col min="5" max="5" width="6.00390625" style="0" customWidth="1"/>
    <col min="6" max="6" width="8.875" style="0" customWidth="1"/>
    <col min="7" max="8" width="8.00390625" style="0" customWidth="1"/>
    <col min="9" max="9" width="6.25390625" style="0" customWidth="1"/>
    <col min="10" max="10" width="8.00390625" style="0" customWidth="1"/>
    <col min="11" max="11" width="8.125" style="0" customWidth="1"/>
    <col min="12" max="12" width="8.00390625" style="0" customWidth="1"/>
    <col min="13" max="13" width="6.75390625" style="0" customWidth="1"/>
    <col min="14" max="14" width="6.625" style="0" customWidth="1"/>
    <col min="15" max="17" width="6.125" style="0" customWidth="1"/>
    <col min="18" max="18" width="6.375" style="0" customWidth="1"/>
  </cols>
  <sheetData>
    <row r="1" spans="1:18" ht="32.25" customHeight="1" thickBot="1">
      <c r="A1" s="629" t="s">
        <v>680</v>
      </c>
      <c r="B1" s="630"/>
      <c r="C1" s="630"/>
      <c r="D1" s="630"/>
      <c r="E1" s="630"/>
      <c r="F1" s="630"/>
      <c r="G1" s="630"/>
      <c r="H1" s="630"/>
      <c r="I1" s="630"/>
      <c r="J1" s="630"/>
      <c r="K1" s="630"/>
      <c r="L1" s="630"/>
      <c r="M1" s="630"/>
      <c r="N1" s="630"/>
      <c r="O1" s="630"/>
      <c r="Q1" s="624" t="s">
        <v>622</v>
      </c>
      <c r="R1" s="625"/>
    </row>
    <row r="2" spans="1:18" ht="25.5" customHeight="1" thickBot="1">
      <c r="A2" s="111" t="s">
        <v>258</v>
      </c>
      <c r="B2" s="622" t="s">
        <v>259</v>
      </c>
      <c r="C2" s="622"/>
      <c r="D2" s="622"/>
      <c r="E2" s="623"/>
      <c r="F2" s="633" t="s">
        <v>260</v>
      </c>
      <c r="G2" s="622"/>
      <c r="H2" s="622"/>
      <c r="I2" s="623"/>
      <c r="J2" s="633" t="s">
        <v>261</v>
      </c>
      <c r="K2" s="622"/>
      <c r="L2" s="622"/>
      <c r="M2" s="623"/>
      <c r="N2" s="112" t="s">
        <v>262</v>
      </c>
      <c r="O2" s="633" t="s">
        <v>263</v>
      </c>
      <c r="P2" s="622"/>
      <c r="Q2" s="622"/>
      <c r="R2" s="623"/>
    </row>
    <row r="3" spans="1:18" ht="13.5" thickBot="1">
      <c r="A3" s="129"/>
      <c r="B3" s="202" t="s">
        <v>264</v>
      </c>
      <c r="C3" s="203" t="s">
        <v>265</v>
      </c>
      <c r="D3" s="203" t="s">
        <v>266</v>
      </c>
      <c r="E3" s="204" t="s">
        <v>267</v>
      </c>
      <c r="F3" s="202" t="s">
        <v>264</v>
      </c>
      <c r="G3" s="203" t="s">
        <v>265</v>
      </c>
      <c r="H3" s="203" t="s">
        <v>266</v>
      </c>
      <c r="I3" s="204" t="s">
        <v>268</v>
      </c>
      <c r="J3" s="202" t="s">
        <v>264</v>
      </c>
      <c r="K3" s="203" t="s">
        <v>265</v>
      </c>
      <c r="L3" s="203" t="s">
        <v>266</v>
      </c>
      <c r="M3" s="204" t="s">
        <v>267</v>
      </c>
      <c r="N3" s="114" t="s">
        <v>266</v>
      </c>
      <c r="O3" s="202" t="s">
        <v>264</v>
      </c>
      <c r="P3" s="203" t="s">
        <v>265</v>
      </c>
      <c r="Q3" s="203" t="s">
        <v>266</v>
      </c>
      <c r="R3" s="204" t="s">
        <v>267</v>
      </c>
    </row>
    <row r="4" spans="1:18" ht="12.75">
      <c r="A4" s="115" t="s">
        <v>269</v>
      </c>
      <c r="B4" s="126"/>
      <c r="C4" s="127"/>
      <c r="D4" s="127">
        <v>174</v>
      </c>
      <c r="E4" s="128"/>
      <c r="F4" s="126"/>
      <c r="G4" s="127"/>
      <c r="H4" s="127">
        <v>89</v>
      </c>
      <c r="I4" s="128"/>
      <c r="J4" s="126"/>
      <c r="K4" s="127"/>
      <c r="L4" s="127">
        <v>154</v>
      </c>
      <c r="M4" s="128"/>
      <c r="N4" s="184">
        <v>0</v>
      </c>
      <c r="O4" s="185"/>
      <c r="P4" s="123"/>
      <c r="Q4" s="123">
        <v>1</v>
      </c>
      <c r="R4" s="120"/>
    </row>
    <row r="5" spans="1:18" ht="12.75">
      <c r="A5" s="115" t="s">
        <v>270</v>
      </c>
      <c r="B5" s="126"/>
      <c r="C5" s="127"/>
      <c r="D5" s="127">
        <v>12</v>
      </c>
      <c r="E5" s="128"/>
      <c r="F5" s="126"/>
      <c r="G5" s="127"/>
      <c r="H5" s="127">
        <v>3</v>
      </c>
      <c r="I5" s="128"/>
      <c r="J5" s="126"/>
      <c r="K5" s="127"/>
      <c r="L5" s="127">
        <v>37</v>
      </c>
      <c r="M5" s="128"/>
      <c r="N5" s="184">
        <v>0</v>
      </c>
      <c r="O5" s="185"/>
      <c r="P5" s="123"/>
      <c r="Q5" s="123">
        <v>0</v>
      </c>
      <c r="R5" s="120"/>
    </row>
    <row r="6" spans="1:18" ht="12.75">
      <c r="A6" s="115" t="s">
        <v>271</v>
      </c>
      <c r="B6" s="126"/>
      <c r="C6" s="127"/>
      <c r="D6" s="132">
        <v>2037</v>
      </c>
      <c r="E6" s="128"/>
      <c r="F6" s="126"/>
      <c r="G6" s="127"/>
      <c r="H6" s="132">
        <v>1023</v>
      </c>
      <c r="I6" s="128"/>
      <c r="J6" s="126"/>
      <c r="K6" s="127"/>
      <c r="L6" s="132">
        <v>1916</v>
      </c>
      <c r="M6" s="128"/>
      <c r="N6" s="184">
        <v>0</v>
      </c>
      <c r="O6" s="185"/>
      <c r="P6" s="123"/>
      <c r="Q6" s="123">
        <v>10</v>
      </c>
      <c r="R6" s="120"/>
    </row>
    <row r="7" spans="1:18" ht="12.75">
      <c r="A7" s="115" t="s">
        <v>270</v>
      </c>
      <c r="B7" s="126"/>
      <c r="C7" s="127"/>
      <c r="D7" s="127">
        <v>148</v>
      </c>
      <c r="E7" s="128"/>
      <c r="F7" s="126"/>
      <c r="G7" s="127"/>
      <c r="H7" s="127">
        <v>19</v>
      </c>
      <c r="I7" s="128"/>
      <c r="J7" s="126"/>
      <c r="K7" s="127"/>
      <c r="L7" s="127">
        <v>289</v>
      </c>
      <c r="M7" s="128"/>
      <c r="N7" s="184">
        <v>0</v>
      </c>
      <c r="O7" s="185"/>
      <c r="P7" s="123"/>
      <c r="Q7" s="123">
        <v>0</v>
      </c>
      <c r="R7" s="120"/>
    </row>
    <row r="8" spans="1:18" ht="12.75">
      <c r="A8" s="115" t="s">
        <v>272</v>
      </c>
      <c r="B8" s="126"/>
      <c r="C8" s="127"/>
      <c r="D8" s="127">
        <v>392</v>
      </c>
      <c r="E8" s="128"/>
      <c r="F8" s="126"/>
      <c r="G8" s="127"/>
      <c r="H8" s="127">
        <v>249</v>
      </c>
      <c r="I8" s="128"/>
      <c r="J8" s="126"/>
      <c r="K8" s="127"/>
      <c r="L8" s="127">
        <v>293</v>
      </c>
      <c r="M8" s="128"/>
      <c r="N8" s="184">
        <v>0</v>
      </c>
      <c r="O8" s="185"/>
      <c r="P8" s="123"/>
      <c r="Q8" s="123">
        <v>2</v>
      </c>
      <c r="R8" s="120"/>
    </row>
    <row r="9" spans="1:18" ht="12.75">
      <c r="A9" s="115" t="s">
        <v>270</v>
      </c>
      <c r="B9" s="126"/>
      <c r="C9" s="127"/>
      <c r="D9" s="127">
        <v>24</v>
      </c>
      <c r="E9" s="128"/>
      <c r="F9" s="126"/>
      <c r="G9" s="127"/>
      <c r="H9" s="127">
        <v>1</v>
      </c>
      <c r="I9" s="128"/>
      <c r="J9" s="126"/>
      <c r="K9" s="127"/>
      <c r="L9" s="127">
        <v>13</v>
      </c>
      <c r="M9" s="128"/>
      <c r="N9" s="184">
        <v>0</v>
      </c>
      <c r="O9" s="185"/>
      <c r="P9" s="123"/>
      <c r="Q9" s="123">
        <v>0</v>
      </c>
      <c r="R9" s="120"/>
    </row>
    <row r="10" spans="1:18" ht="13.5" thickBot="1">
      <c r="A10" s="116" t="s">
        <v>273</v>
      </c>
      <c r="B10" s="129"/>
      <c r="C10" s="130"/>
      <c r="D10" s="130">
        <v>26</v>
      </c>
      <c r="E10" s="131"/>
      <c r="F10" s="129"/>
      <c r="G10" s="130"/>
      <c r="H10" s="130">
        <v>14</v>
      </c>
      <c r="I10" s="131"/>
      <c r="J10" s="129"/>
      <c r="K10" s="130"/>
      <c r="L10" s="130">
        <v>30</v>
      </c>
      <c r="M10" s="131"/>
      <c r="N10" s="186">
        <v>0</v>
      </c>
      <c r="O10" s="187"/>
      <c r="P10" s="124"/>
      <c r="Q10" s="124">
        <v>0</v>
      </c>
      <c r="R10" s="122"/>
    </row>
    <row r="11" spans="1:18" ht="13.5" thickBot="1">
      <c r="A11" s="117" t="s">
        <v>274</v>
      </c>
      <c r="B11" s="134">
        <f>SUM(B12:B22)</f>
        <v>88197</v>
      </c>
      <c r="C11" s="135">
        <f>SUM(C12:C22)</f>
        <v>102701</v>
      </c>
      <c r="D11" s="135">
        <f>SUM(D12:D22)</f>
        <v>106684</v>
      </c>
      <c r="E11" s="316">
        <f>D11/C11</f>
        <v>1.038782485078042</v>
      </c>
      <c r="F11" s="134">
        <f>SUM(F12:F22)</f>
        <v>36757</v>
      </c>
      <c r="G11" s="135">
        <f>SUM(G12:G22)</f>
        <v>42636</v>
      </c>
      <c r="H11" s="135">
        <f>SUM(H12:H22)</f>
        <v>46279</v>
      </c>
      <c r="I11" s="173">
        <f>H11/G11</f>
        <v>1.0854442255371048</v>
      </c>
      <c r="J11" s="134">
        <f>SUM(J12:J22)</f>
        <v>43646</v>
      </c>
      <c r="K11" s="135">
        <f>SUM(K12:K22)</f>
        <v>49985.6</v>
      </c>
      <c r="L11" s="135">
        <f>SUM(L12:L22)</f>
        <v>55359</v>
      </c>
      <c r="M11" s="173">
        <f>L11/K11</f>
        <v>1.1074989597003937</v>
      </c>
      <c r="N11" s="135">
        <f>SUM(N12:N22)</f>
        <v>2</v>
      </c>
      <c r="O11" s="134">
        <f>SUM(O12:O22)</f>
        <v>560</v>
      </c>
      <c r="P11" s="236">
        <f>SUM(P12:P22)</f>
        <v>560</v>
      </c>
      <c r="Q11" s="236">
        <f>SUM(Q12:Q22)</f>
        <v>587</v>
      </c>
      <c r="R11" s="173">
        <f>Q11/P11</f>
        <v>1.0482142857142858</v>
      </c>
    </row>
    <row r="12" spans="1:18" ht="12.75">
      <c r="A12" s="118" t="s">
        <v>275</v>
      </c>
      <c r="B12" s="136">
        <v>48386</v>
      </c>
      <c r="C12" s="138">
        <v>48386</v>
      </c>
      <c r="D12" s="138">
        <v>49034</v>
      </c>
      <c r="E12" s="177">
        <f aca="true" t="shared" si="0" ref="E12:E41">D12/C12</f>
        <v>1.0133923035588808</v>
      </c>
      <c r="F12" s="180">
        <v>30420</v>
      </c>
      <c r="G12" s="178">
        <v>30420</v>
      </c>
      <c r="H12" s="178">
        <v>32422</v>
      </c>
      <c r="I12" s="177">
        <f aca="true" t="shared" si="1" ref="I12:I41">H12/G12</f>
        <v>1.0658119658119658</v>
      </c>
      <c r="J12" s="180">
        <v>33230</v>
      </c>
      <c r="K12" s="180">
        <v>33230</v>
      </c>
      <c r="L12" s="178">
        <v>32011</v>
      </c>
      <c r="M12" s="177">
        <f aca="true" t="shared" si="2" ref="M12:M37">L12/K12</f>
        <v>0.9633162804694553</v>
      </c>
      <c r="N12" s="161">
        <v>0</v>
      </c>
      <c r="O12" s="136">
        <v>220</v>
      </c>
      <c r="P12" s="137">
        <v>220</v>
      </c>
      <c r="Q12" s="162">
        <v>234</v>
      </c>
      <c r="R12" s="177">
        <f>Q12/P12</f>
        <v>1.0636363636363637</v>
      </c>
    </row>
    <row r="13" spans="1:18" ht="12.75">
      <c r="A13" s="119" t="s">
        <v>416</v>
      </c>
      <c r="B13" s="139">
        <v>38001</v>
      </c>
      <c r="C13" s="141">
        <v>38001</v>
      </c>
      <c r="D13" s="141">
        <v>40209</v>
      </c>
      <c r="E13" s="175">
        <f t="shared" si="0"/>
        <v>1.05810373411226</v>
      </c>
      <c r="F13" s="140">
        <v>5470</v>
      </c>
      <c r="G13" s="141">
        <v>5470</v>
      </c>
      <c r="H13" s="141">
        <v>6580</v>
      </c>
      <c r="I13" s="175">
        <f t="shared" si="1"/>
        <v>1.2029250457038392</v>
      </c>
      <c r="J13" s="140">
        <v>8943</v>
      </c>
      <c r="K13" s="140">
        <v>8943</v>
      </c>
      <c r="L13" s="141">
        <v>10115</v>
      </c>
      <c r="M13" s="175">
        <f t="shared" si="2"/>
        <v>1.1310522196131052</v>
      </c>
      <c r="N13" s="163">
        <v>0</v>
      </c>
      <c r="O13" s="139">
        <v>330</v>
      </c>
      <c r="P13" s="140">
        <v>330</v>
      </c>
      <c r="Q13" s="164">
        <v>344</v>
      </c>
      <c r="R13" s="175">
        <f>Q13/P13</f>
        <v>1.0424242424242425</v>
      </c>
    </row>
    <row r="14" spans="1:18" ht="12.75">
      <c r="A14" s="119" t="s">
        <v>276</v>
      </c>
      <c r="B14" s="139">
        <v>210</v>
      </c>
      <c r="C14" s="141">
        <v>210</v>
      </c>
      <c r="D14" s="141">
        <v>0</v>
      </c>
      <c r="E14" s="175">
        <f t="shared" si="0"/>
        <v>0</v>
      </c>
      <c r="F14" s="140">
        <v>0</v>
      </c>
      <c r="G14" s="141">
        <v>0</v>
      </c>
      <c r="H14" s="141">
        <v>0</v>
      </c>
      <c r="I14" s="175">
        <v>0</v>
      </c>
      <c r="J14" s="140">
        <v>0</v>
      </c>
      <c r="K14" s="140">
        <v>0</v>
      </c>
      <c r="L14" s="141">
        <v>0</v>
      </c>
      <c r="M14" s="175">
        <v>0</v>
      </c>
      <c r="N14" s="163">
        <v>0</v>
      </c>
      <c r="O14" s="139">
        <v>0</v>
      </c>
      <c r="P14" s="140">
        <v>0</v>
      </c>
      <c r="Q14" s="164">
        <v>0</v>
      </c>
      <c r="R14" s="175">
        <v>0</v>
      </c>
    </row>
    <row r="15" spans="1:18" ht="12.75">
      <c r="A15" s="119" t="s">
        <v>277</v>
      </c>
      <c r="B15" s="139">
        <v>200</v>
      </c>
      <c r="C15" s="141">
        <v>200</v>
      </c>
      <c r="D15" s="142">
        <v>174</v>
      </c>
      <c r="E15" s="175">
        <f t="shared" si="0"/>
        <v>0.87</v>
      </c>
      <c r="F15" s="140">
        <v>420</v>
      </c>
      <c r="G15" s="141">
        <v>700</v>
      </c>
      <c r="H15" s="142">
        <v>983</v>
      </c>
      <c r="I15" s="175">
        <f t="shared" si="1"/>
        <v>1.4042857142857144</v>
      </c>
      <c r="J15" s="140">
        <v>656</v>
      </c>
      <c r="K15" s="140">
        <v>656</v>
      </c>
      <c r="L15" s="142">
        <v>151</v>
      </c>
      <c r="M15" s="175">
        <f t="shared" si="2"/>
        <v>0.2301829268292683</v>
      </c>
      <c r="N15" s="163">
        <v>2</v>
      </c>
      <c r="O15" s="139">
        <v>10</v>
      </c>
      <c r="P15" s="140">
        <v>10</v>
      </c>
      <c r="Q15" s="164">
        <v>9</v>
      </c>
      <c r="R15" s="175">
        <f>Q15/P15</f>
        <v>0.9</v>
      </c>
    </row>
    <row r="16" spans="1:18" ht="12.75">
      <c r="A16" s="119" t="s">
        <v>278</v>
      </c>
      <c r="B16" s="139">
        <v>0</v>
      </c>
      <c r="C16" s="141">
        <v>0</v>
      </c>
      <c r="D16" s="141">
        <v>21</v>
      </c>
      <c r="E16" s="175">
        <v>0</v>
      </c>
      <c r="F16" s="140">
        <v>137</v>
      </c>
      <c r="G16" s="141">
        <v>270</v>
      </c>
      <c r="H16" s="142">
        <v>550</v>
      </c>
      <c r="I16" s="175">
        <f t="shared" si="1"/>
        <v>2.037037037037037</v>
      </c>
      <c r="J16" s="140">
        <v>75</v>
      </c>
      <c r="K16" s="140">
        <v>75</v>
      </c>
      <c r="L16" s="141">
        <v>446</v>
      </c>
      <c r="M16" s="175">
        <f t="shared" si="2"/>
        <v>5.946666666666666</v>
      </c>
      <c r="N16" s="163">
        <v>0</v>
      </c>
      <c r="O16" s="139">
        <v>0</v>
      </c>
      <c r="P16" s="140">
        <v>0</v>
      </c>
      <c r="Q16" s="164">
        <v>0</v>
      </c>
      <c r="R16" s="175">
        <v>0</v>
      </c>
    </row>
    <row r="17" spans="1:18" ht="12.75">
      <c r="A17" s="115" t="s">
        <v>414</v>
      </c>
      <c r="B17" s="143">
        <v>0</v>
      </c>
      <c r="C17" s="151">
        <v>0</v>
      </c>
      <c r="D17" s="145">
        <v>0</v>
      </c>
      <c r="E17" s="175">
        <v>0</v>
      </c>
      <c r="F17" s="144">
        <v>0</v>
      </c>
      <c r="G17" s="151">
        <v>0</v>
      </c>
      <c r="H17" s="145">
        <v>0</v>
      </c>
      <c r="I17" s="175">
        <v>0</v>
      </c>
      <c r="J17" s="144">
        <v>0</v>
      </c>
      <c r="K17" s="144">
        <v>0</v>
      </c>
      <c r="L17" s="145">
        <v>0</v>
      </c>
      <c r="M17" s="175">
        <v>0</v>
      </c>
      <c r="N17" s="165">
        <v>0</v>
      </c>
      <c r="O17" s="143">
        <v>0</v>
      </c>
      <c r="P17" s="144">
        <v>0</v>
      </c>
      <c r="Q17" s="166">
        <v>0</v>
      </c>
      <c r="R17" s="175">
        <v>0</v>
      </c>
    </row>
    <row r="18" spans="1:18" ht="12.75">
      <c r="A18" s="119" t="s">
        <v>279</v>
      </c>
      <c r="B18" s="139">
        <v>0</v>
      </c>
      <c r="C18" s="141">
        <v>14504</v>
      </c>
      <c r="D18" s="142">
        <v>14504</v>
      </c>
      <c r="E18" s="175">
        <f t="shared" si="0"/>
        <v>1</v>
      </c>
      <c r="F18" s="140">
        <v>0</v>
      </c>
      <c r="G18" s="141">
        <v>5500</v>
      </c>
      <c r="H18" s="142">
        <v>5500</v>
      </c>
      <c r="I18" s="175">
        <f t="shared" si="1"/>
        <v>1</v>
      </c>
      <c r="J18" s="140">
        <v>0</v>
      </c>
      <c r="K18" s="140">
        <v>6339.6</v>
      </c>
      <c r="L18" s="142">
        <v>6339</v>
      </c>
      <c r="M18" s="175">
        <f t="shared" si="2"/>
        <v>0.9999053568048457</v>
      </c>
      <c r="N18" s="163">
        <v>0</v>
      </c>
      <c r="O18" s="139">
        <v>0</v>
      </c>
      <c r="P18" s="140">
        <v>0</v>
      </c>
      <c r="Q18" s="164">
        <v>0</v>
      </c>
      <c r="R18" s="175">
        <v>0</v>
      </c>
    </row>
    <row r="19" spans="1:18" ht="12.75">
      <c r="A19" s="115" t="s">
        <v>280</v>
      </c>
      <c r="B19" s="143">
        <v>0</v>
      </c>
      <c r="C19" s="151">
        <v>0</v>
      </c>
      <c r="D19" s="145">
        <v>0</v>
      </c>
      <c r="E19" s="175">
        <v>0</v>
      </c>
      <c r="F19" s="144">
        <v>0</v>
      </c>
      <c r="G19" s="151">
        <v>0</v>
      </c>
      <c r="H19" s="145">
        <v>0</v>
      </c>
      <c r="I19" s="175">
        <v>0</v>
      </c>
      <c r="J19" s="144">
        <v>0</v>
      </c>
      <c r="K19" s="144">
        <v>0</v>
      </c>
      <c r="L19" s="145">
        <v>0</v>
      </c>
      <c r="M19" s="175">
        <v>0</v>
      </c>
      <c r="N19" s="165">
        <v>0</v>
      </c>
      <c r="O19" s="143">
        <v>0</v>
      </c>
      <c r="P19" s="144">
        <v>0</v>
      </c>
      <c r="Q19" s="166">
        <v>0</v>
      </c>
      <c r="R19" s="175">
        <v>0</v>
      </c>
    </row>
    <row r="20" spans="1:18" ht="12.75">
      <c r="A20" s="119" t="s">
        <v>281</v>
      </c>
      <c r="B20" s="139">
        <v>400</v>
      </c>
      <c r="C20" s="141">
        <v>400</v>
      </c>
      <c r="D20" s="142">
        <v>902</v>
      </c>
      <c r="E20" s="175">
        <f t="shared" si="0"/>
        <v>2.255</v>
      </c>
      <c r="F20" s="140">
        <v>310</v>
      </c>
      <c r="G20" s="141">
        <v>185</v>
      </c>
      <c r="H20" s="141">
        <v>226</v>
      </c>
      <c r="I20" s="175">
        <f t="shared" si="1"/>
        <v>1.2216216216216216</v>
      </c>
      <c r="J20" s="140">
        <v>342</v>
      </c>
      <c r="K20" s="140">
        <v>342</v>
      </c>
      <c r="L20" s="142">
        <v>842</v>
      </c>
      <c r="M20" s="175">
        <f t="shared" si="2"/>
        <v>2.461988304093567</v>
      </c>
      <c r="N20" s="163">
        <v>0</v>
      </c>
      <c r="O20" s="139">
        <v>0</v>
      </c>
      <c r="P20" s="140">
        <v>0</v>
      </c>
      <c r="Q20" s="164">
        <v>0</v>
      </c>
      <c r="R20" s="175">
        <v>0</v>
      </c>
    </row>
    <row r="21" spans="1:18" ht="12.75">
      <c r="A21" s="248" t="s">
        <v>415</v>
      </c>
      <c r="B21" s="168">
        <v>0</v>
      </c>
      <c r="C21" s="148">
        <v>0</v>
      </c>
      <c r="D21" s="317">
        <v>0</v>
      </c>
      <c r="E21" s="176">
        <v>0</v>
      </c>
      <c r="F21" s="147">
        <v>0</v>
      </c>
      <c r="G21" s="148">
        <v>0</v>
      </c>
      <c r="H21" s="148">
        <v>0</v>
      </c>
      <c r="I21" s="175">
        <v>0</v>
      </c>
      <c r="J21" s="147">
        <v>0</v>
      </c>
      <c r="K21" s="147">
        <v>0</v>
      </c>
      <c r="L21" s="317">
        <v>0</v>
      </c>
      <c r="M21" s="176">
        <v>0</v>
      </c>
      <c r="N21" s="167">
        <v>0</v>
      </c>
      <c r="O21" s="168">
        <v>0</v>
      </c>
      <c r="P21" s="147">
        <v>0</v>
      </c>
      <c r="Q21" s="169">
        <v>0</v>
      </c>
      <c r="R21" s="176">
        <v>0</v>
      </c>
    </row>
    <row r="22" spans="1:18" ht="13.5" thickBot="1">
      <c r="A22" s="121" t="s">
        <v>307</v>
      </c>
      <c r="B22" s="146">
        <v>1000</v>
      </c>
      <c r="C22" s="179">
        <v>1000</v>
      </c>
      <c r="D22" s="179">
        <v>1840</v>
      </c>
      <c r="E22" s="273">
        <f t="shared" si="0"/>
        <v>1.84</v>
      </c>
      <c r="F22" s="181">
        <v>0</v>
      </c>
      <c r="G22" s="179">
        <v>91</v>
      </c>
      <c r="H22" s="179">
        <v>18</v>
      </c>
      <c r="I22" s="175">
        <f t="shared" si="1"/>
        <v>0.1978021978021978</v>
      </c>
      <c r="J22" s="181">
        <v>400</v>
      </c>
      <c r="K22" s="181">
        <v>400</v>
      </c>
      <c r="L22" s="179">
        <v>5455</v>
      </c>
      <c r="M22" s="176">
        <f t="shared" si="2"/>
        <v>13.6375</v>
      </c>
      <c r="N22" s="167">
        <v>0</v>
      </c>
      <c r="O22" s="168">
        <v>0</v>
      </c>
      <c r="P22" s="147">
        <v>0</v>
      </c>
      <c r="Q22" s="169">
        <v>0</v>
      </c>
      <c r="R22" s="176">
        <v>0</v>
      </c>
    </row>
    <row r="23" spans="1:18" ht="13.5" thickBot="1">
      <c r="A23" s="116" t="s">
        <v>282</v>
      </c>
      <c r="B23" s="182">
        <f>SUM(B24:B40)</f>
        <v>88197</v>
      </c>
      <c r="C23" s="149">
        <f>SUM(C24:C40)</f>
        <v>141991</v>
      </c>
      <c r="D23" s="149">
        <f>SUM(D24:D40)</f>
        <v>139959</v>
      </c>
      <c r="E23" s="173">
        <f t="shared" si="0"/>
        <v>0.985689233824679</v>
      </c>
      <c r="F23" s="134">
        <f>SUM(F24:F40)</f>
        <v>25135</v>
      </c>
      <c r="G23" s="135">
        <f>SUM(G24:G40)</f>
        <v>36768</v>
      </c>
      <c r="H23" s="135">
        <f>SUM(H24:H40)</f>
        <v>35132</v>
      </c>
      <c r="I23" s="173">
        <f t="shared" si="1"/>
        <v>0.9555047867711053</v>
      </c>
      <c r="J23" s="134">
        <f>SUM(J24:J40)</f>
        <v>42800.9</v>
      </c>
      <c r="K23" s="135">
        <f>SUM(K24:K40)</f>
        <v>58356.9</v>
      </c>
      <c r="L23" s="135">
        <f>SUM(L24:L40)</f>
        <v>60766</v>
      </c>
      <c r="M23" s="173">
        <f t="shared" si="2"/>
        <v>1.0412821791424836</v>
      </c>
      <c r="N23" s="323">
        <f>SUM(N24:N40)</f>
        <v>1</v>
      </c>
      <c r="O23" s="236">
        <f>SUM(O24:O40)</f>
        <v>723</v>
      </c>
      <c r="P23" s="236">
        <f>SUM(P24:P40)</f>
        <v>723</v>
      </c>
      <c r="Q23" s="236">
        <f>SUM(Q24:Q40)</f>
        <v>787</v>
      </c>
      <c r="R23" s="173">
        <f>Q23/P23</f>
        <v>1.0885200553250345</v>
      </c>
    </row>
    <row r="24" spans="1:18" ht="12.75">
      <c r="A24" s="113" t="s">
        <v>283</v>
      </c>
      <c r="B24" s="271">
        <v>67800</v>
      </c>
      <c r="C24" s="150">
        <v>94400</v>
      </c>
      <c r="D24" s="150">
        <v>93884</v>
      </c>
      <c r="E24" s="177">
        <f t="shared" si="0"/>
        <v>0.9945338983050848</v>
      </c>
      <c r="F24" s="271">
        <v>16040</v>
      </c>
      <c r="G24" s="150">
        <v>17040</v>
      </c>
      <c r="H24" s="150">
        <v>16035</v>
      </c>
      <c r="I24" s="177">
        <f t="shared" si="1"/>
        <v>0.9410211267605634</v>
      </c>
      <c r="J24" s="144">
        <v>29590</v>
      </c>
      <c r="K24" s="144">
        <v>29590</v>
      </c>
      <c r="L24" s="151">
        <v>31915</v>
      </c>
      <c r="M24" s="177">
        <f t="shared" si="2"/>
        <v>1.078573842514363</v>
      </c>
      <c r="N24" s="319">
        <v>0</v>
      </c>
      <c r="O24" s="144">
        <v>630</v>
      </c>
      <c r="P24" s="144">
        <v>630</v>
      </c>
      <c r="Q24" s="166">
        <v>708</v>
      </c>
      <c r="R24" s="177">
        <f>Q24/P24</f>
        <v>1.1238095238095238</v>
      </c>
    </row>
    <row r="25" spans="1:18" ht="12.75">
      <c r="A25" s="119" t="s">
        <v>284</v>
      </c>
      <c r="B25" s="140">
        <v>1000</v>
      </c>
      <c r="C25" s="141">
        <v>1000</v>
      </c>
      <c r="D25" s="141">
        <v>780</v>
      </c>
      <c r="E25" s="175">
        <f t="shared" si="0"/>
        <v>0.78</v>
      </c>
      <c r="F25" s="140">
        <v>80</v>
      </c>
      <c r="G25" s="141">
        <v>180</v>
      </c>
      <c r="H25" s="142">
        <v>142</v>
      </c>
      <c r="I25" s="175">
        <f t="shared" si="1"/>
        <v>0.7888888888888889</v>
      </c>
      <c r="J25" s="140">
        <v>250</v>
      </c>
      <c r="K25" s="140">
        <v>250</v>
      </c>
      <c r="L25" s="142">
        <v>249</v>
      </c>
      <c r="M25" s="174">
        <f t="shared" si="2"/>
        <v>0.996</v>
      </c>
      <c r="N25" s="320">
        <v>0</v>
      </c>
      <c r="O25" s="140">
        <v>0</v>
      </c>
      <c r="P25" s="140">
        <v>0</v>
      </c>
      <c r="Q25" s="164">
        <v>6</v>
      </c>
      <c r="R25" s="175">
        <v>0</v>
      </c>
    </row>
    <row r="26" spans="1:18" ht="12.75">
      <c r="A26" s="115" t="s">
        <v>285</v>
      </c>
      <c r="B26" s="144">
        <v>250</v>
      </c>
      <c r="C26" s="151">
        <v>250</v>
      </c>
      <c r="D26" s="151">
        <v>13</v>
      </c>
      <c r="E26" s="175">
        <f t="shared" si="0"/>
        <v>0.052</v>
      </c>
      <c r="F26" s="144">
        <v>70</v>
      </c>
      <c r="G26" s="151">
        <v>50</v>
      </c>
      <c r="H26" s="145">
        <v>15</v>
      </c>
      <c r="I26" s="175">
        <f t="shared" si="1"/>
        <v>0.3</v>
      </c>
      <c r="J26" s="144">
        <v>98</v>
      </c>
      <c r="K26" s="144">
        <v>148</v>
      </c>
      <c r="L26" s="145">
        <v>79</v>
      </c>
      <c r="M26" s="174">
        <f t="shared" si="2"/>
        <v>0.5337837837837838</v>
      </c>
      <c r="N26" s="321">
        <v>0</v>
      </c>
      <c r="O26" s="144">
        <v>0</v>
      </c>
      <c r="P26" s="144">
        <v>0</v>
      </c>
      <c r="Q26" s="166">
        <v>0</v>
      </c>
      <c r="R26" s="175">
        <v>0</v>
      </c>
    </row>
    <row r="27" spans="1:18" ht="12.75">
      <c r="A27" s="119" t="s">
        <v>286</v>
      </c>
      <c r="B27" s="140">
        <v>8827</v>
      </c>
      <c r="C27" s="141">
        <v>10644</v>
      </c>
      <c r="D27" s="141">
        <v>10370</v>
      </c>
      <c r="E27" s="175">
        <f t="shared" si="0"/>
        <v>0.9742577978203683</v>
      </c>
      <c r="F27" s="140">
        <v>3800</v>
      </c>
      <c r="G27" s="141">
        <v>4570</v>
      </c>
      <c r="H27" s="141">
        <v>4764</v>
      </c>
      <c r="I27" s="175">
        <f t="shared" si="1"/>
        <v>1.0424507658643325</v>
      </c>
      <c r="J27" s="140">
        <v>6402</v>
      </c>
      <c r="K27" s="140">
        <v>6402</v>
      </c>
      <c r="L27" s="141">
        <v>5256</v>
      </c>
      <c r="M27" s="174">
        <f t="shared" si="2"/>
        <v>0.8209934395501406</v>
      </c>
      <c r="N27" s="320">
        <v>0</v>
      </c>
      <c r="O27" s="140">
        <v>55</v>
      </c>
      <c r="P27" s="140">
        <v>55</v>
      </c>
      <c r="Q27" s="164">
        <v>44</v>
      </c>
      <c r="R27" s="175">
        <f>Q27/P27</f>
        <v>0.8</v>
      </c>
    </row>
    <row r="28" spans="1:18" ht="12.75">
      <c r="A28" s="115" t="s">
        <v>287</v>
      </c>
      <c r="B28" s="144">
        <v>1900</v>
      </c>
      <c r="C28" s="151">
        <v>1900</v>
      </c>
      <c r="D28" s="151">
        <v>2058</v>
      </c>
      <c r="E28" s="175">
        <f t="shared" si="0"/>
        <v>1.083157894736842</v>
      </c>
      <c r="F28" s="144">
        <v>175</v>
      </c>
      <c r="G28" s="151">
        <v>180</v>
      </c>
      <c r="H28" s="145">
        <v>464</v>
      </c>
      <c r="I28" s="175">
        <f t="shared" si="1"/>
        <v>2.577777777777778</v>
      </c>
      <c r="J28" s="144">
        <v>450</v>
      </c>
      <c r="K28" s="144">
        <v>3350</v>
      </c>
      <c r="L28" s="151">
        <v>2929</v>
      </c>
      <c r="M28" s="174">
        <f t="shared" si="2"/>
        <v>0.8743283582089553</v>
      </c>
      <c r="N28" s="321">
        <v>0</v>
      </c>
      <c r="O28" s="144">
        <v>5</v>
      </c>
      <c r="P28" s="144">
        <v>5</v>
      </c>
      <c r="Q28" s="166">
        <v>1</v>
      </c>
      <c r="R28" s="175">
        <f>Q28/P28</f>
        <v>0.2</v>
      </c>
    </row>
    <row r="29" spans="1:18" ht="12.75">
      <c r="A29" s="119" t="s">
        <v>288</v>
      </c>
      <c r="B29" s="140">
        <v>1096</v>
      </c>
      <c r="C29" s="141">
        <v>2100</v>
      </c>
      <c r="D29" s="141">
        <v>2184</v>
      </c>
      <c r="E29" s="175">
        <f t="shared" si="0"/>
        <v>1.04</v>
      </c>
      <c r="F29" s="140">
        <v>100</v>
      </c>
      <c r="G29" s="141">
        <v>100</v>
      </c>
      <c r="H29" s="142">
        <v>21</v>
      </c>
      <c r="I29" s="175">
        <f t="shared" si="1"/>
        <v>0.21</v>
      </c>
      <c r="J29" s="140">
        <v>320</v>
      </c>
      <c r="K29" s="140">
        <v>320</v>
      </c>
      <c r="L29" s="142">
        <v>203</v>
      </c>
      <c r="M29" s="174">
        <f t="shared" si="2"/>
        <v>0.634375</v>
      </c>
      <c r="N29" s="320">
        <v>0</v>
      </c>
      <c r="O29" s="140">
        <v>0</v>
      </c>
      <c r="P29" s="140">
        <v>0</v>
      </c>
      <c r="Q29" s="164">
        <v>0</v>
      </c>
      <c r="R29" s="175">
        <v>0</v>
      </c>
    </row>
    <row r="30" spans="1:18" ht="12.75">
      <c r="A30" s="115" t="s">
        <v>289</v>
      </c>
      <c r="B30" s="144">
        <v>4209</v>
      </c>
      <c r="C30" s="151">
        <v>4209</v>
      </c>
      <c r="D30" s="151">
        <v>4083</v>
      </c>
      <c r="E30" s="175">
        <f t="shared" si="0"/>
        <v>0.970064148253742</v>
      </c>
      <c r="F30" s="144">
        <v>3280</v>
      </c>
      <c r="G30" s="151">
        <v>4200</v>
      </c>
      <c r="H30" s="151">
        <v>3284</v>
      </c>
      <c r="I30" s="175">
        <f t="shared" si="1"/>
        <v>0.7819047619047619</v>
      </c>
      <c r="J30" s="144">
        <v>4785.9</v>
      </c>
      <c r="K30" s="144">
        <v>5785.9</v>
      </c>
      <c r="L30" s="151">
        <v>3782</v>
      </c>
      <c r="M30" s="174">
        <f t="shared" si="2"/>
        <v>0.6536580307298778</v>
      </c>
      <c r="N30" s="321">
        <v>0</v>
      </c>
      <c r="O30" s="144">
        <v>10</v>
      </c>
      <c r="P30" s="144">
        <v>10</v>
      </c>
      <c r="Q30" s="166">
        <v>0</v>
      </c>
      <c r="R30" s="175">
        <f>Q30/P30</f>
        <v>0</v>
      </c>
    </row>
    <row r="31" spans="1:18" ht="12.75">
      <c r="A31" s="119" t="s">
        <v>290</v>
      </c>
      <c r="B31" s="140">
        <v>0</v>
      </c>
      <c r="C31" s="141">
        <v>0</v>
      </c>
      <c r="D31" s="142">
        <v>0</v>
      </c>
      <c r="E31" s="175">
        <v>0</v>
      </c>
      <c r="F31" s="140">
        <v>0</v>
      </c>
      <c r="G31" s="141">
        <v>0</v>
      </c>
      <c r="H31" s="142">
        <v>0</v>
      </c>
      <c r="I31" s="175">
        <v>0</v>
      </c>
      <c r="J31" s="140">
        <v>0</v>
      </c>
      <c r="K31" s="140">
        <v>0</v>
      </c>
      <c r="L31" s="142">
        <v>0</v>
      </c>
      <c r="M31" s="174">
        <v>0</v>
      </c>
      <c r="N31" s="320">
        <v>0</v>
      </c>
      <c r="O31" s="140">
        <v>0</v>
      </c>
      <c r="P31" s="140">
        <v>0</v>
      </c>
      <c r="Q31" s="164">
        <v>0</v>
      </c>
      <c r="R31" s="175">
        <v>0</v>
      </c>
    </row>
    <row r="32" spans="1:18" ht="12.75">
      <c r="A32" s="115" t="s">
        <v>291</v>
      </c>
      <c r="B32" s="144">
        <v>0</v>
      </c>
      <c r="C32" s="151">
        <v>0</v>
      </c>
      <c r="D32" s="145">
        <v>0</v>
      </c>
      <c r="E32" s="175">
        <v>0</v>
      </c>
      <c r="F32" s="144">
        <v>0</v>
      </c>
      <c r="G32" s="151">
        <v>0</v>
      </c>
      <c r="H32" s="145">
        <v>0</v>
      </c>
      <c r="I32" s="175">
        <v>0</v>
      </c>
      <c r="J32" s="144">
        <v>0</v>
      </c>
      <c r="K32" s="144">
        <v>0</v>
      </c>
      <c r="L32" s="145">
        <v>0</v>
      </c>
      <c r="M32" s="174">
        <v>0</v>
      </c>
      <c r="N32" s="321">
        <v>0</v>
      </c>
      <c r="O32" s="144">
        <v>0</v>
      </c>
      <c r="P32" s="144">
        <v>0</v>
      </c>
      <c r="Q32" s="166">
        <v>0</v>
      </c>
      <c r="R32" s="175">
        <v>0</v>
      </c>
    </row>
    <row r="33" spans="1:18" ht="12.75">
      <c r="A33" s="119" t="s">
        <v>409</v>
      </c>
      <c r="B33" s="140">
        <v>0</v>
      </c>
      <c r="C33" s="141">
        <v>14504</v>
      </c>
      <c r="D33" s="142">
        <v>14504</v>
      </c>
      <c r="E33" s="175">
        <f t="shared" si="0"/>
        <v>1</v>
      </c>
      <c r="F33" s="140">
        <v>0</v>
      </c>
      <c r="G33" s="141">
        <v>5499</v>
      </c>
      <c r="H33" s="142">
        <v>5500</v>
      </c>
      <c r="I33" s="175">
        <f t="shared" si="1"/>
        <v>1.000181851245681</v>
      </c>
      <c r="J33" s="140">
        <v>0</v>
      </c>
      <c r="K33" s="140">
        <v>6339.6</v>
      </c>
      <c r="L33" s="142">
        <v>6339</v>
      </c>
      <c r="M33" s="174">
        <f t="shared" si="2"/>
        <v>0.9999053568048457</v>
      </c>
      <c r="N33" s="320">
        <v>0</v>
      </c>
      <c r="O33" s="140">
        <v>0</v>
      </c>
      <c r="P33" s="140">
        <v>0</v>
      </c>
      <c r="Q33" s="164">
        <v>0</v>
      </c>
      <c r="R33" s="175">
        <v>0</v>
      </c>
    </row>
    <row r="34" spans="1:18" ht="12.75">
      <c r="A34" s="119" t="s">
        <v>410</v>
      </c>
      <c r="B34" s="140">
        <v>0</v>
      </c>
      <c r="C34" s="141">
        <v>9669</v>
      </c>
      <c r="D34" s="142">
        <v>9669</v>
      </c>
      <c r="E34" s="175">
        <f t="shared" si="0"/>
        <v>1</v>
      </c>
      <c r="F34" s="140">
        <v>0</v>
      </c>
      <c r="G34" s="141">
        <v>3679</v>
      </c>
      <c r="H34" s="142">
        <v>3685</v>
      </c>
      <c r="I34" s="175">
        <f t="shared" si="1"/>
        <v>1.0016308779559664</v>
      </c>
      <c r="J34" s="140">
        <v>0</v>
      </c>
      <c r="K34" s="141">
        <v>4226.4</v>
      </c>
      <c r="L34" s="142">
        <v>4234</v>
      </c>
      <c r="M34" s="174">
        <f t="shared" si="2"/>
        <v>1.0017982207079312</v>
      </c>
      <c r="N34" s="320">
        <v>0</v>
      </c>
      <c r="O34" s="140">
        <v>0</v>
      </c>
      <c r="P34" s="141">
        <v>0</v>
      </c>
      <c r="Q34" s="164">
        <v>0</v>
      </c>
      <c r="R34" s="175">
        <v>0</v>
      </c>
    </row>
    <row r="35" spans="1:18" ht="12.75">
      <c r="A35" s="115" t="s">
        <v>292</v>
      </c>
      <c r="B35" s="144">
        <v>1750</v>
      </c>
      <c r="C35" s="151">
        <v>1950</v>
      </c>
      <c r="D35" s="151">
        <v>1823</v>
      </c>
      <c r="E35" s="174">
        <f t="shared" si="0"/>
        <v>0.9348717948717948</v>
      </c>
      <c r="F35" s="144">
        <v>730</v>
      </c>
      <c r="G35" s="151">
        <v>950</v>
      </c>
      <c r="H35" s="145">
        <v>832</v>
      </c>
      <c r="I35" s="174">
        <f t="shared" si="1"/>
        <v>0.8757894736842106</v>
      </c>
      <c r="J35" s="144">
        <v>832</v>
      </c>
      <c r="K35" s="144">
        <v>1832</v>
      </c>
      <c r="L35" s="151">
        <v>1907</v>
      </c>
      <c r="M35" s="174">
        <f t="shared" si="2"/>
        <v>1.040938864628821</v>
      </c>
      <c r="N35" s="321">
        <v>0</v>
      </c>
      <c r="O35" s="144">
        <v>5</v>
      </c>
      <c r="P35" s="144">
        <v>5</v>
      </c>
      <c r="Q35" s="166">
        <v>8</v>
      </c>
      <c r="R35" s="175">
        <f>Q35/P35</f>
        <v>1.6</v>
      </c>
    </row>
    <row r="36" spans="1:18" ht="12.75">
      <c r="A36" s="119" t="s">
        <v>293</v>
      </c>
      <c r="B36" s="140">
        <v>0</v>
      </c>
      <c r="C36" s="141">
        <v>0</v>
      </c>
      <c r="D36" s="142">
        <v>11</v>
      </c>
      <c r="E36" s="175">
        <v>0</v>
      </c>
      <c r="F36" s="140">
        <v>0</v>
      </c>
      <c r="G36" s="141">
        <v>0</v>
      </c>
      <c r="H36" s="142">
        <v>47</v>
      </c>
      <c r="I36" s="175">
        <v>0</v>
      </c>
      <c r="J36" s="140">
        <v>0</v>
      </c>
      <c r="K36" s="140">
        <v>0</v>
      </c>
      <c r="L36" s="142">
        <v>41</v>
      </c>
      <c r="M36" s="174">
        <v>0</v>
      </c>
      <c r="N36" s="320">
        <v>0</v>
      </c>
      <c r="O36" s="140">
        <v>0</v>
      </c>
      <c r="P36" s="140">
        <v>0</v>
      </c>
      <c r="Q36" s="164">
        <v>0</v>
      </c>
      <c r="R36" s="175">
        <v>0</v>
      </c>
    </row>
    <row r="37" spans="1:18" ht="12.75">
      <c r="A37" s="119" t="s">
        <v>411</v>
      </c>
      <c r="B37" s="140">
        <v>1365</v>
      </c>
      <c r="C37" s="141">
        <v>1365</v>
      </c>
      <c r="D37" s="141">
        <v>465</v>
      </c>
      <c r="E37" s="175">
        <f t="shared" si="0"/>
        <v>0.34065934065934067</v>
      </c>
      <c r="F37" s="140">
        <v>860</v>
      </c>
      <c r="G37" s="141">
        <v>320</v>
      </c>
      <c r="H37" s="142">
        <v>334</v>
      </c>
      <c r="I37" s="175">
        <f t="shared" si="1"/>
        <v>1.04375</v>
      </c>
      <c r="J37" s="140">
        <v>73</v>
      </c>
      <c r="K37" s="141">
        <v>113</v>
      </c>
      <c r="L37" s="141">
        <v>103</v>
      </c>
      <c r="M37" s="175">
        <f t="shared" si="2"/>
        <v>0.911504424778761</v>
      </c>
      <c r="N37" s="320">
        <v>1</v>
      </c>
      <c r="O37" s="140">
        <v>18</v>
      </c>
      <c r="P37" s="141">
        <v>18</v>
      </c>
      <c r="Q37" s="164">
        <v>20</v>
      </c>
      <c r="R37" s="175">
        <f>Q37/P37</f>
        <v>1.1111111111111112</v>
      </c>
    </row>
    <row r="38" spans="1:18" ht="12.75">
      <c r="A38" s="115" t="s">
        <v>412</v>
      </c>
      <c r="B38" s="144">
        <v>0</v>
      </c>
      <c r="C38" s="151">
        <v>0</v>
      </c>
      <c r="D38" s="151">
        <v>115</v>
      </c>
      <c r="E38" s="174">
        <v>0</v>
      </c>
      <c r="F38" s="144">
        <v>0</v>
      </c>
      <c r="G38" s="151">
        <v>0</v>
      </c>
      <c r="H38" s="145">
        <v>9</v>
      </c>
      <c r="I38" s="174">
        <v>0</v>
      </c>
      <c r="J38" s="144">
        <v>0</v>
      </c>
      <c r="K38" s="144">
        <v>0</v>
      </c>
      <c r="L38" s="151">
        <v>3729</v>
      </c>
      <c r="M38" s="174">
        <v>0</v>
      </c>
      <c r="N38" s="321">
        <v>0</v>
      </c>
      <c r="O38" s="144">
        <v>0</v>
      </c>
      <c r="P38" s="144">
        <v>0</v>
      </c>
      <c r="Q38" s="166">
        <v>0</v>
      </c>
      <c r="R38" s="174">
        <v>0</v>
      </c>
    </row>
    <row r="39" spans="1:18" ht="12.75">
      <c r="A39" s="119" t="s">
        <v>413</v>
      </c>
      <c r="B39" s="140">
        <v>0</v>
      </c>
      <c r="C39" s="141">
        <v>0</v>
      </c>
      <c r="D39" s="142">
        <v>0</v>
      </c>
      <c r="E39" s="175">
        <v>0</v>
      </c>
      <c r="F39" s="140">
        <v>0</v>
      </c>
      <c r="G39" s="141">
        <v>0</v>
      </c>
      <c r="H39" s="142">
        <v>0</v>
      </c>
      <c r="I39" s="175">
        <v>0</v>
      </c>
      <c r="J39" s="140">
        <v>0</v>
      </c>
      <c r="K39" s="140">
        <v>0</v>
      </c>
      <c r="L39" s="142">
        <v>0</v>
      </c>
      <c r="M39" s="174">
        <v>0</v>
      </c>
      <c r="N39" s="320">
        <v>0</v>
      </c>
      <c r="O39" s="140">
        <v>0</v>
      </c>
      <c r="P39" s="140">
        <v>0</v>
      </c>
      <c r="Q39" s="164">
        <v>0</v>
      </c>
      <c r="R39" s="175">
        <v>0</v>
      </c>
    </row>
    <row r="40" spans="1:18" ht="13.5" thickBot="1">
      <c r="A40" s="116" t="s">
        <v>294</v>
      </c>
      <c r="B40" s="144">
        <v>0</v>
      </c>
      <c r="C40" s="151">
        <v>0</v>
      </c>
      <c r="D40" s="151">
        <v>0</v>
      </c>
      <c r="E40" s="273">
        <v>0</v>
      </c>
      <c r="F40" s="272">
        <v>0</v>
      </c>
      <c r="G40" s="149">
        <v>0</v>
      </c>
      <c r="H40" s="183">
        <v>0</v>
      </c>
      <c r="I40" s="273">
        <v>0</v>
      </c>
      <c r="J40" s="144">
        <v>0</v>
      </c>
      <c r="K40" s="144">
        <v>0</v>
      </c>
      <c r="L40" s="151">
        <v>0</v>
      </c>
      <c r="M40" s="318">
        <v>0</v>
      </c>
      <c r="N40" s="322">
        <v>0</v>
      </c>
      <c r="O40" s="144">
        <v>0</v>
      </c>
      <c r="P40" s="144">
        <v>0</v>
      </c>
      <c r="Q40" s="166">
        <v>0</v>
      </c>
      <c r="R40" s="273">
        <v>0</v>
      </c>
    </row>
    <row r="41" spans="1:18" ht="13.5" thickBot="1">
      <c r="A41" s="117" t="s">
        <v>295</v>
      </c>
      <c r="B41" s="134">
        <f>B11-B23</f>
        <v>0</v>
      </c>
      <c r="C41" s="135">
        <f>C11-C23</f>
        <v>-39290</v>
      </c>
      <c r="D41" s="135">
        <f>D11-D23</f>
        <v>-33275</v>
      </c>
      <c r="E41" s="173">
        <f t="shared" si="0"/>
        <v>0.8469076100789005</v>
      </c>
      <c r="F41" s="134">
        <f>F11-F23</f>
        <v>11622</v>
      </c>
      <c r="G41" s="135">
        <f>G11-G23</f>
        <v>5868</v>
      </c>
      <c r="H41" s="135">
        <f>H11-H23</f>
        <v>11147</v>
      </c>
      <c r="I41" s="173">
        <f t="shared" si="1"/>
        <v>1.8996250852079073</v>
      </c>
      <c r="J41" s="134">
        <f>J11-J23</f>
        <v>845.0999999999985</v>
      </c>
      <c r="K41" s="135">
        <f>K11-K23</f>
        <v>-8371.300000000003</v>
      </c>
      <c r="L41" s="135">
        <f>L11-L23</f>
        <v>-5407</v>
      </c>
      <c r="M41" s="173">
        <f>L41/K41</f>
        <v>0.6458972919379306</v>
      </c>
      <c r="N41" s="135">
        <f>N11-N23</f>
        <v>1</v>
      </c>
      <c r="O41" s="134">
        <f>O11-O23</f>
        <v>-163</v>
      </c>
      <c r="P41" s="236">
        <f>P11-P23</f>
        <v>-163</v>
      </c>
      <c r="Q41" s="236">
        <f>Q11-Q23</f>
        <v>-200</v>
      </c>
      <c r="R41" s="173">
        <v>0</v>
      </c>
    </row>
    <row r="42" spans="1:18" ht="15" customHeight="1">
      <c r="A42" s="113" t="s">
        <v>296</v>
      </c>
      <c r="B42" s="152"/>
      <c r="C42" s="153"/>
      <c r="D42" s="153">
        <f>SUM(D43:D46)</f>
        <v>14971</v>
      </c>
      <c r="E42" s="188"/>
      <c r="F42" s="152"/>
      <c r="G42" s="153"/>
      <c r="H42" s="153">
        <f>SUM(H43:H46)</f>
        <v>4724</v>
      </c>
      <c r="I42" s="188"/>
      <c r="J42" s="152"/>
      <c r="K42" s="153"/>
      <c r="L42" s="153">
        <f>SUM(L43:L46)</f>
        <v>4702</v>
      </c>
      <c r="M42" s="154"/>
      <c r="N42" s="153">
        <f>SUM(N43:N46)</f>
        <v>10</v>
      </c>
      <c r="O42" s="189"/>
      <c r="P42" s="190"/>
      <c r="Q42" s="153"/>
      <c r="R42" s="165"/>
    </row>
    <row r="43" spans="1:18" ht="14.25" customHeight="1">
      <c r="A43" s="115" t="s">
        <v>297</v>
      </c>
      <c r="B43" s="155"/>
      <c r="C43" s="156"/>
      <c r="D43" s="156">
        <v>1918</v>
      </c>
      <c r="E43" s="191"/>
      <c r="F43" s="155"/>
      <c r="G43" s="156"/>
      <c r="H43" s="156">
        <v>662</v>
      </c>
      <c r="I43" s="157"/>
      <c r="J43" s="155"/>
      <c r="K43" s="156"/>
      <c r="L43" s="156">
        <v>1266</v>
      </c>
      <c r="M43" s="157"/>
      <c r="N43" s="165">
        <v>0</v>
      </c>
      <c r="O43" s="192"/>
      <c r="P43" s="171"/>
      <c r="Q43" s="171"/>
      <c r="R43" s="165"/>
    </row>
    <row r="44" spans="1:18" ht="12" customHeight="1">
      <c r="A44" s="115" t="s">
        <v>453</v>
      </c>
      <c r="B44" s="155"/>
      <c r="C44" s="156"/>
      <c r="D44" s="156">
        <v>6807</v>
      </c>
      <c r="E44" s="191"/>
      <c r="F44" s="155"/>
      <c r="G44" s="156"/>
      <c r="H44" s="156">
        <v>3283</v>
      </c>
      <c r="I44" s="157"/>
      <c r="J44" s="155"/>
      <c r="K44" s="156"/>
      <c r="L44" s="274">
        <v>2546</v>
      </c>
      <c r="M44" s="157"/>
      <c r="N44" s="165">
        <v>0</v>
      </c>
      <c r="O44" s="192"/>
      <c r="P44" s="171"/>
      <c r="Q44" s="171"/>
      <c r="R44" s="165"/>
    </row>
    <row r="45" spans="1:18" ht="13.5" customHeight="1">
      <c r="A45" s="115" t="s">
        <v>454</v>
      </c>
      <c r="B45" s="155"/>
      <c r="C45" s="156"/>
      <c r="D45" s="156">
        <v>6246</v>
      </c>
      <c r="E45" s="157"/>
      <c r="F45" s="155"/>
      <c r="G45" s="156"/>
      <c r="H45" s="156">
        <v>779</v>
      </c>
      <c r="I45" s="157"/>
      <c r="J45" s="155"/>
      <c r="K45" s="156"/>
      <c r="L45" s="274">
        <v>890</v>
      </c>
      <c r="M45" s="157"/>
      <c r="N45" s="165">
        <v>10</v>
      </c>
      <c r="O45" s="192"/>
      <c r="P45" s="171"/>
      <c r="Q45" s="171"/>
      <c r="R45" s="165"/>
    </row>
    <row r="46" spans="1:18" ht="15" customHeight="1" thickBot="1">
      <c r="A46" s="116" t="s">
        <v>455</v>
      </c>
      <c r="B46" s="158"/>
      <c r="C46" s="159"/>
      <c r="D46" s="159">
        <v>0</v>
      </c>
      <c r="E46" s="160"/>
      <c r="F46" s="158"/>
      <c r="G46" s="159"/>
      <c r="H46" s="159">
        <v>0</v>
      </c>
      <c r="I46" s="160"/>
      <c r="J46" s="158"/>
      <c r="K46" s="159"/>
      <c r="L46" s="159">
        <v>0</v>
      </c>
      <c r="M46" s="160"/>
      <c r="N46" s="170">
        <v>0</v>
      </c>
      <c r="O46" s="193"/>
      <c r="P46" s="172"/>
      <c r="Q46" s="172"/>
      <c r="R46" s="170"/>
    </row>
    <row r="47" spans="1:18" ht="33" customHeight="1" thickBot="1">
      <c r="A47" s="631" t="s">
        <v>679</v>
      </c>
      <c r="B47" s="632"/>
      <c r="C47" s="632"/>
      <c r="D47" s="632"/>
      <c r="E47" s="632"/>
      <c r="F47" s="632"/>
      <c r="G47" s="632"/>
      <c r="H47" s="632"/>
      <c r="I47" s="632"/>
      <c r="J47" s="632"/>
      <c r="K47" s="632"/>
      <c r="L47" s="634" t="s">
        <v>623</v>
      </c>
      <c r="M47" s="635"/>
      <c r="N47" s="125"/>
      <c r="O47" s="125"/>
      <c r="P47" s="125"/>
      <c r="Q47" s="125"/>
      <c r="R47" s="125"/>
    </row>
    <row r="48" spans="1:18" ht="18" customHeight="1" thickBot="1">
      <c r="A48" s="113"/>
      <c r="B48" s="626" t="s">
        <v>301</v>
      </c>
      <c r="C48" s="627"/>
      <c r="D48" s="627"/>
      <c r="E48" s="628"/>
      <c r="F48" s="626" t="s">
        <v>302</v>
      </c>
      <c r="G48" s="627"/>
      <c r="H48" s="627"/>
      <c r="I48" s="628"/>
      <c r="J48" s="626" t="s">
        <v>303</v>
      </c>
      <c r="K48" s="627"/>
      <c r="L48" s="627"/>
      <c r="M48" s="628"/>
      <c r="N48" s="125"/>
      <c r="O48" s="125"/>
      <c r="P48" s="125"/>
      <c r="Q48" s="125"/>
      <c r="R48" s="125"/>
    </row>
    <row r="49" spans="1:18" ht="13.5" customHeight="1" thickBot="1">
      <c r="A49" s="129"/>
      <c r="B49" s="198" t="s">
        <v>264</v>
      </c>
      <c r="C49" s="199" t="s">
        <v>265</v>
      </c>
      <c r="D49" s="199" t="s">
        <v>266</v>
      </c>
      <c r="E49" s="201" t="s">
        <v>304</v>
      </c>
      <c r="F49" s="198" t="s">
        <v>264</v>
      </c>
      <c r="G49" s="199" t="s">
        <v>265</v>
      </c>
      <c r="H49" s="199" t="s">
        <v>266</v>
      </c>
      <c r="I49" s="200" t="s">
        <v>305</v>
      </c>
      <c r="J49" s="198" t="s">
        <v>264</v>
      </c>
      <c r="K49" s="199" t="s">
        <v>265</v>
      </c>
      <c r="L49" s="199" t="s">
        <v>266</v>
      </c>
      <c r="M49" s="200" t="s">
        <v>305</v>
      </c>
      <c r="N49" s="125"/>
      <c r="O49" s="125"/>
      <c r="P49" s="125"/>
      <c r="Q49" s="125"/>
      <c r="R49" s="125"/>
    </row>
    <row r="50" spans="1:18" ht="14.25" customHeight="1">
      <c r="A50" s="113" t="s">
        <v>269</v>
      </c>
      <c r="B50" s="155"/>
      <c r="C50" s="156"/>
      <c r="D50" s="132">
        <v>0</v>
      </c>
      <c r="E50" s="194"/>
      <c r="F50" s="195"/>
      <c r="G50" s="132"/>
      <c r="H50" s="132">
        <v>0</v>
      </c>
      <c r="I50" s="157"/>
      <c r="J50" s="155"/>
      <c r="K50" s="156"/>
      <c r="L50" s="132">
        <f aca="true" t="shared" si="3" ref="L50:L79">D4+H4+L4+N4+Q4+D50+H50</f>
        <v>418</v>
      </c>
      <c r="M50" s="157"/>
      <c r="N50" s="125"/>
      <c r="O50" s="125"/>
      <c r="P50" s="125"/>
      <c r="Q50" s="125"/>
      <c r="R50" s="125"/>
    </row>
    <row r="51" spans="1:18" ht="12.75">
      <c r="A51" s="115" t="s">
        <v>270</v>
      </c>
      <c r="B51" s="155"/>
      <c r="C51" s="156"/>
      <c r="D51" s="132">
        <v>0</v>
      </c>
      <c r="E51" s="194"/>
      <c r="F51" s="195"/>
      <c r="G51" s="132"/>
      <c r="H51" s="132">
        <v>0</v>
      </c>
      <c r="I51" s="157"/>
      <c r="J51" s="155"/>
      <c r="K51" s="156"/>
      <c r="L51" s="132">
        <f t="shared" si="3"/>
        <v>52</v>
      </c>
      <c r="M51" s="157"/>
      <c r="N51" s="125"/>
      <c r="O51" s="125"/>
      <c r="P51" s="125"/>
      <c r="Q51" s="125"/>
      <c r="R51" s="125"/>
    </row>
    <row r="52" spans="1:18" ht="12.75">
      <c r="A52" s="115" t="s">
        <v>271</v>
      </c>
      <c r="B52" s="155"/>
      <c r="C52" s="156"/>
      <c r="D52" s="132">
        <v>0</v>
      </c>
      <c r="E52" s="194"/>
      <c r="F52" s="195"/>
      <c r="G52" s="132"/>
      <c r="H52" s="132">
        <v>0</v>
      </c>
      <c r="I52" s="157"/>
      <c r="J52" s="155"/>
      <c r="K52" s="156"/>
      <c r="L52" s="132">
        <f t="shared" si="3"/>
        <v>4986</v>
      </c>
      <c r="M52" s="157"/>
      <c r="N52" s="125"/>
      <c r="O52" s="125"/>
      <c r="P52" s="125"/>
      <c r="Q52" s="125"/>
      <c r="R52" s="125"/>
    </row>
    <row r="53" spans="1:18" ht="12.75">
      <c r="A53" s="115" t="s">
        <v>270</v>
      </c>
      <c r="B53" s="155"/>
      <c r="C53" s="156"/>
      <c r="D53" s="132">
        <v>0</v>
      </c>
      <c r="E53" s="194"/>
      <c r="F53" s="195"/>
      <c r="G53" s="132"/>
      <c r="H53" s="132">
        <v>0</v>
      </c>
      <c r="I53" s="157"/>
      <c r="J53" s="155"/>
      <c r="K53" s="156"/>
      <c r="L53" s="132">
        <f t="shared" si="3"/>
        <v>456</v>
      </c>
      <c r="M53" s="157"/>
      <c r="N53" s="125"/>
      <c r="O53" s="125"/>
      <c r="P53" s="125"/>
      <c r="Q53" s="125"/>
      <c r="R53" s="125"/>
    </row>
    <row r="54" spans="1:18" ht="12.75">
      <c r="A54" s="115" t="s">
        <v>272</v>
      </c>
      <c r="B54" s="155"/>
      <c r="C54" s="156"/>
      <c r="D54" s="132">
        <v>0</v>
      </c>
      <c r="E54" s="194"/>
      <c r="F54" s="195"/>
      <c r="G54" s="132"/>
      <c r="H54" s="132">
        <v>0</v>
      </c>
      <c r="I54" s="157"/>
      <c r="J54" s="155"/>
      <c r="K54" s="156"/>
      <c r="L54" s="132">
        <f t="shared" si="3"/>
        <v>936</v>
      </c>
      <c r="M54" s="157"/>
      <c r="N54" s="125"/>
      <c r="O54" s="125"/>
      <c r="P54" s="125"/>
      <c r="Q54" s="125"/>
      <c r="R54" s="125"/>
    </row>
    <row r="55" spans="1:18" ht="12.75">
      <c r="A55" s="115" t="s">
        <v>270</v>
      </c>
      <c r="B55" s="155"/>
      <c r="C55" s="156"/>
      <c r="D55" s="132">
        <v>0</v>
      </c>
      <c r="E55" s="194"/>
      <c r="F55" s="195"/>
      <c r="G55" s="132"/>
      <c r="H55" s="132">
        <v>0</v>
      </c>
      <c r="I55" s="157"/>
      <c r="J55" s="155"/>
      <c r="K55" s="156"/>
      <c r="L55" s="132">
        <f t="shared" si="3"/>
        <v>38</v>
      </c>
      <c r="M55" s="157"/>
      <c r="N55" s="125"/>
      <c r="O55" s="125"/>
      <c r="P55" s="125"/>
      <c r="Q55" s="125"/>
      <c r="R55" s="125"/>
    </row>
    <row r="56" spans="1:18" ht="13.5" thickBot="1">
      <c r="A56" s="116" t="s">
        <v>273</v>
      </c>
      <c r="B56" s="158"/>
      <c r="C56" s="159"/>
      <c r="D56" s="133">
        <v>0</v>
      </c>
      <c r="E56" s="196"/>
      <c r="F56" s="197"/>
      <c r="G56" s="133"/>
      <c r="H56" s="133">
        <v>0</v>
      </c>
      <c r="I56" s="160"/>
      <c r="J56" s="155"/>
      <c r="K56" s="156"/>
      <c r="L56" s="132">
        <f t="shared" si="3"/>
        <v>70</v>
      </c>
      <c r="M56" s="157"/>
      <c r="N56" s="125"/>
      <c r="O56" s="125"/>
      <c r="P56" s="125"/>
      <c r="Q56" s="125"/>
      <c r="R56" s="125"/>
    </row>
    <row r="57" spans="1:18" ht="13.5" thickBot="1">
      <c r="A57" s="117" t="s">
        <v>274</v>
      </c>
      <c r="B57" s="134">
        <f>SUM(B58:B68)</f>
        <v>260</v>
      </c>
      <c r="C57" s="135">
        <f>SUM(C58:C68)</f>
        <v>260</v>
      </c>
      <c r="D57" s="135">
        <f>SUM(D58:D68)</f>
        <v>625</v>
      </c>
      <c r="E57" s="173">
        <f>D57/C57</f>
        <v>2.4038461538461537</v>
      </c>
      <c r="F57" s="134">
        <f>SUM(F58:F68)</f>
        <v>579177</v>
      </c>
      <c r="G57" s="135">
        <f>SUM(G58:G68)</f>
        <v>579177</v>
      </c>
      <c r="H57" s="135">
        <f>SUM(H58:H68)</f>
        <v>335270</v>
      </c>
      <c r="I57" s="173">
        <f>H57/G57</f>
        <v>0.5788731251413644</v>
      </c>
      <c r="J57" s="236">
        <f aca="true" t="shared" si="4" ref="J57:J79">B11+F11+J11+O11+B57+F57</f>
        <v>748597</v>
      </c>
      <c r="K57" s="135">
        <f aca="true" t="shared" si="5" ref="K57:K79">C11+G11+K11+P11+C57+G57</f>
        <v>775319.6</v>
      </c>
      <c r="L57" s="135">
        <f t="shared" si="3"/>
        <v>544806</v>
      </c>
      <c r="M57" s="173">
        <f>L57/K57</f>
        <v>0.7026857053529925</v>
      </c>
      <c r="N57" s="125"/>
      <c r="O57" s="125"/>
      <c r="P57" s="125"/>
      <c r="Q57" s="125"/>
      <c r="R57" s="125"/>
    </row>
    <row r="58" spans="1:18" ht="12.75">
      <c r="A58" s="118" t="s">
        <v>275</v>
      </c>
      <c r="B58" s="180">
        <v>0</v>
      </c>
      <c r="C58" s="178">
        <v>0</v>
      </c>
      <c r="D58" s="178">
        <v>1</v>
      </c>
      <c r="E58" s="177">
        <v>0</v>
      </c>
      <c r="F58" s="180">
        <v>7623</v>
      </c>
      <c r="G58" s="178">
        <v>7623</v>
      </c>
      <c r="H58" s="178">
        <v>5280</v>
      </c>
      <c r="I58" s="174">
        <f aca="true" t="shared" si="6" ref="I58:I87">H58/G58</f>
        <v>0.6926406926406926</v>
      </c>
      <c r="J58" s="137">
        <f t="shared" si="4"/>
        <v>119879</v>
      </c>
      <c r="K58" s="137">
        <f t="shared" si="5"/>
        <v>119879</v>
      </c>
      <c r="L58" s="138">
        <f t="shared" si="3"/>
        <v>118982</v>
      </c>
      <c r="M58" s="177">
        <f aca="true" t="shared" si="7" ref="M58:M87">L58/K58</f>
        <v>0.9925174551005598</v>
      </c>
      <c r="N58" s="125"/>
      <c r="O58" s="125"/>
      <c r="P58" s="125"/>
      <c r="Q58" s="125"/>
      <c r="R58" s="125"/>
    </row>
    <row r="59" spans="1:18" ht="12.75">
      <c r="A59" s="119" t="s">
        <v>416</v>
      </c>
      <c r="B59" s="140">
        <v>250</v>
      </c>
      <c r="C59" s="141">
        <v>250</v>
      </c>
      <c r="D59" s="141">
        <v>568</v>
      </c>
      <c r="E59" s="175">
        <f>D59/C59</f>
        <v>2.272</v>
      </c>
      <c r="F59" s="140">
        <v>27552</v>
      </c>
      <c r="G59" s="141">
        <v>27552</v>
      </c>
      <c r="H59" s="141">
        <v>28790</v>
      </c>
      <c r="I59" s="175">
        <f t="shared" si="6"/>
        <v>1.0449332171893146</v>
      </c>
      <c r="J59" s="137">
        <f t="shared" si="4"/>
        <v>80546</v>
      </c>
      <c r="K59" s="137">
        <f t="shared" si="5"/>
        <v>80546</v>
      </c>
      <c r="L59" s="138">
        <f t="shared" si="3"/>
        <v>86606</v>
      </c>
      <c r="M59" s="175">
        <f t="shared" si="7"/>
        <v>1.0752365108136965</v>
      </c>
      <c r="N59" s="125"/>
      <c r="O59" s="125"/>
      <c r="P59" s="125"/>
      <c r="Q59" s="125"/>
      <c r="R59" s="125"/>
    </row>
    <row r="60" spans="1:18" ht="12.75">
      <c r="A60" s="119" t="s">
        <v>276</v>
      </c>
      <c r="B60" s="140">
        <v>0</v>
      </c>
      <c r="C60" s="141">
        <v>0</v>
      </c>
      <c r="D60" s="141">
        <v>0</v>
      </c>
      <c r="E60" s="175">
        <v>0</v>
      </c>
      <c r="F60" s="140">
        <v>2653</v>
      </c>
      <c r="G60" s="141">
        <v>2653</v>
      </c>
      <c r="H60" s="141">
        <v>3200</v>
      </c>
      <c r="I60" s="175">
        <f t="shared" si="6"/>
        <v>1.206181681115718</v>
      </c>
      <c r="J60" s="137">
        <f t="shared" si="4"/>
        <v>2863</v>
      </c>
      <c r="K60" s="137">
        <f t="shared" si="5"/>
        <v>2863</v>
      </c>
      <c r="L60" s="138">
        <f t="shared" si="3"/>
        <v>3200</v>
      </c>
      <c r="M60" s="175">
        <f t="shared" si="7"/>
        <v>1.1177086971708</v>
      </c>
      <c r="N60" s="125"/>
      <c r="O60" s="125"/>
      <c r="P60" s="125"/>
      <c r="Q60" s="125"/>
      <c r="R60" s="125"/>
    </row>
    <row r="61" spans="1:18" ht="12.75">
      <c r="A61" s="119" t="s">
        <v>277</v>
      </c>
      <c r="B61" s="140">
        <v>10</v>
      </c>
      <c r="C61" s="141">
        <v>10</v>
      </c>
      <c r="D61" s="141">
        <v>21</v>
      </c>
      <c r="E61" s="175">
        <f>D61/C61</f>
        <v>2.1</v>
      </c>
      <c r="F61" s="140">
        <v>8500</v>
      </c>
      <c r="G61" s="141">
        <v>8500</v>
      </c>
      <c r="H61" s="141">
        <v>5732</v>
      </c>
      <c r="I61" s="175">
        <f t="shared" si="6"/>
        <v>0.6743529411764706</v>
      </c>
      <c r="J61" s="137">
        <f t="shared" si="4"/>
        <v>9796</v>
      </c>
      <c r="K61" s="137">
        <f t="shared" si="5"/>
        <v>10076</v>
      </c>
      <c r="L61" s="138">
        <f t="shared" si="3"/>
        <v>7072</v>
      </c>
      <c r="M61" s="175">
        <f t="shared" si="7"/>
        <v>0.7018658197697499</v>
      </c>
      <c r="N61" s="125"/>
      <c r="O61" s="125"/>
      <c r="P61" s="125"/>
      <c r="Q61" s="125"/>
      <c r="R61" s="125"/>
    </row>
    <row r="62" spans="1:18" ht="12.75">
      <c r="A62" s="119" t="s">
        <v>278</v>
      </c>
      <c r="B62" s="140">
        <v>0</v>
      </c>
      <c r="C62" s="141">
        <v>0</v>
      </c>
      <c r="D62" s="141">
        <v>0</v>
      </c>
      <c r="E62" s="175">
        <v>0</v>
      </c>
      <c r="F62" s="140">
        <v>28577</v>
      </c>
      <c r="G62" s="141">
        <v>28577</v>
      </c>
      <c r="H62" s="141">
        <v>10395</v>
      </c>
      <c r="I62" s="175">
        <f t="shared" si="6"/>
        <v>0.3637540679567484</v>
      </c>
      <c r="J62" s="137">
        <f t="shared" si="4"/>
        <v>28789</v>
      </c>
      <c r="K62" s="137">
        <f t="shared" si="5"/>
        <v>28922</v>
      </c>
      <c r="L62" s="138">
        <f t="shared" si="3"/>
        <v>11412</v>
      </c>
      <c r="M62" s="175">
        <f t="shared" si="7"/>
        <v>0.39457852154069567</v>
      </c>
      <c r="N62" s="125"/>
      <c r="O62" s="125"/>
      <c r="P62" s="125"/>
      <c r="Q62" s="125"/>
      <c r="R62" s="125"/>
    </row>
    <row r="63" spans="1:18" ht="12.75">
      <c r="A63" s="119" t="s">
        <v>414</v>
      </c>
      <c r="B63" s="140">
        <v>0</v>
      </c>
      <c r="C63" s="141">
        <v>0</v>
      </c>
      <c r="D63" s="141">
        <v>0</v>
      </c>
      <c r="E63" s="175">
        <v>0</v>
      </c>
      <c r="F63" s="140">
        <v>244049</v>
      </c>
      <c r="G63" s="141">
        <v>244049</v>
      </c>
      <c r="H63" s="141">
        <v>228931</v>
      </c>
      <c r="I63" s="175">
        <f t="shared" si="6"/>
        <v>0.9380534236977001</v>
      </c>
      <c r="J63" s="137">
        <f t="shared" si="4"/>
        <v>244049</v>
      </c>
      <c r="K63" s="137">
        <f t="shared" si="5"/>
        <v>244049</v>
      </c>
      <c r="L63" s="138">
        <f t="shared" si="3"/>
        <v>228931</v>
      </c>
      <c r="M63" s="175">
        <f t="shared" si="7"/>
        <v>0.9380534236977001</v>
      </c>
      <c r="N63" s="125"/>
      <c r="O63" s="125"/>
      <c r="P63" s="125"/>
      <c r="Q63" s="125"/>
      <c r="R63" s="125"/>
    </row>
    <row r="64" spans="1:18" ht="12.75">
      <c r="A64" s="119" t="s">
        <v>279</v>
      </c>
      <c r="B64" s="140">
        <v>0</v>
      </c>
      <c r="C64" s="141">
        <v>0</v>
      </c>
      <c r="D64" s="141">
        <v>35</v>
      </c>
      <c r="E64" s="175">
        <v>0</v>
      </c>
      <c r="F64" s="140">
        <v>257990</v>
      </c>
      <c r="G64" s="141">
        <v>257990</v>
      </c>
      <c r="H64" s="141">
        <v>93955</v>
      </c>
      <c r="I64" s="175">
        <f t="shared" si="6"/>
        <v>0.3641807822008605</v>
      </c>
      <c r="J64" s="137">
        <f t="shared" si="4"/>
        <v>257990</v>
      </c>
      <c r="K64" s="137">
        <f t="shared" si="5"/>
        <v>284333.6</v>
      </c>
      <c r="L64" s="138">
        <f t="shared" si="3"/>
        <v>120333</v>
      </c>
      <c r="M64" s="175">
        <f t="shared" si="7"/>
        <v>0.42321062301465606</v>
      </c>
      <c r="N64" s="125"/>
      <c r="O64" s="125"/>
      <c r="P64" s="125"/>
      <c r="Q64" s="125"/>
      <c r="R64" s="125"/>
    </row>
    <row r="65" spans="1:18" ht="12.75">
      <c r="A65" s="119" t="s">
        <v>280</v>
      </c>
      <c r="B65" s="140">
        <v>0</v>
      </c>
      <c r="C65" s="141">
        <v>0</v>
      </c>
      <c r="D65" s="141">
        <v>0</v>
      </c>
      <c r="E65" s="175">
        <v>0</v>
      </c>
      <c r="F65" s="140">
        <v>300</v>
      </c>
      <c r="G65" s="141">
        <v>300</v>
      </c>
      <c r="H65" s="141">
        <v>313</v>
      </c>
      <c r="I65" s="175">
        <f t="shared" si="6"/>
        <v>1.0433333333333332</v>
      </c>
      <c r="J65" s="137">
        <f t="shared" si="4"/>
        <v>300</v>
      </c>
      <c r="K65" s="137">
        <f t="shared" si="5"/>
        <v>300</v>
      </c>
      <c r="L65" s="138">
        <f t="shared" si="3"/>
        <v>313</v>
      </c>
      <c r="M65" s="175">
        <f t="shared" si="7"/>
        <v>1.0433333333333332</v>
      </c>
      <c r="N65" s="125"/>
      <c r="O65" s="125"/>
      <c r="P65" s="125"/>
      <c r="Q65" s="125"/>
      <c r="R65" s="125"/>
    </row>
    <row r="66" spans="1:18" ht="12.75">
      <c r="A66" s="119" t="s">
        <v>281</v>
      </c>
      <c r="B66" s="140">
        <v>0</v>
      </c>
      <c r="C66" s="141">
        <v>0</v>
      </c>
      <c r="D66" s="141">
        <v>0</v>
      </c>
      <c r="E66" s="175">
        <v>0</v>
      </c>
      <c r="F66" s="140">
        <v>933</v>
      </c>
      <c r="G66" s="141">
        <v>933</v>
      </c>
      <c r="H66" s="141">
        <v>104</v>
      </c>
      <c r="I66" s="175">
        <f t="shared" si="6"/>
        <v>0.11146838156484459</v>
      </c>
      <c r="J66" s="137">
        <f t="shared" si="4"/>
        <v>1985</v>
      </c>
      <c r="K66" s="137">
        <f t="shared" si="5"/>
        <v>1860</v>
      </c>
      <c r="L66" s="138">
        <f t="shared" si="3"/>
        <v>2074</v>
      </c>
      <c r="M66" s="175">
        <f t="shared" si="7"/>
        <v>1.1150537634408602</v>
      </c>
      <c r="N66" s="125"/>
      <c r="O66" s="125"/>
      <c r="P66" s="125"/>
      <c r="Q66" s="125"/>
      <c r="R66" s="125"/>
    </row>
    <row r="67" spans="1:18" ht="12.75">
      <c r="A67" s="248" t="s">
        <v>415</v>
      </c>
      <c r="B67" s="147">
        <v>0</v>
      </c>
      <c r="C67" s="148">
        <v>0</v>
      </c>
      <c r="D67" s="148">
        <v>0</v>
      </c>
      <c r="E67" s="176">
        <v>0</v>
      </c>
      <c r="F67" s="147">
        <v>0</v>
      </c>
      <c r="G67" s="148">
        <v>0</v>
      </c>
      <c r="H67" s="148">
        <v>-45428</v>
      </c>
      <c r="I67" s="176">
        <v>0</v>
      </c>
      <c r="J67" s="137">
        <f t="shared" si="4"/>
        <v>0</v>
      </c>
      <c r="K67" s="137">
        <f t="shared" si="5"/>
        <v>0</v>
      </c>
      <c r="L67" s="138">
        <f t="shared" si="3"/>
        <v>-45428</v>
      </c>
      <c r="M67" s="176">
        <v>0</v>
      </c>
      <c r="N67" s="125"/>
      <c r="O67" s="125"/>
      <c r="P67" s="125"/>
      <c r="Q67" s="125"/>
      <c r="R67" s="125"/>
    </row>
    <row r="68" spans="1:18" ht="13.5" thickBot="1">
      <c r="A68" s="248" t="s">
        <v>308</v>
      </c>
      <c r="B68" s="181">
        <v>0</v>
      </c>
      <c r="C68" s="179">
        <v>0</v>
      </c>
      <c r="D68" s="179">
        <v>0</v>
      </c>
      <c r="E68" s="273">
        <v>0</v>
      </c>
      <c r="F68" s="181">
        <v>1000</v>
      </c>
      <c r="G68" s="179">
        <v>1000</v>
      </c>
      <c r="H68" s="179">
        <v>3998</v>
      </c>
      <c r="I68" s="176">
        <f t="shared" si="6"/>
        <v>3.998</v>
      </c>
      <c r="J68" s="137">
        <f t="shared" si="4"/>
        <v>2400</v>
      </c>
      <c r="K68" s="137">
        <f t="shared" si="5"/>
        <v>2491</v>
      </c>
      <c r="L68" s="151">
        <f t="shared" si="3"/>
        <v>11311</v>
      </c>
      <c r="M68" s="176">
        <f t="shared" si="7"/>
        <v>4.5407466880770775</v>
      </c>
      <c r="N68" s="125"/>
      <c r="O68" s="125"/>
      <c r="P68" s="125"/>
      <c r="Q68" s="125"/>
      <c r="R68" s="125"/>
    </row>
    <row r="69" spans="1:18" ht="13.5" thickBot="1">
      <c r="A69" s="117" t="s">
        <v>282</v>
      </c>
      <c r="B69" s="236">
        <f>SUM(B70:B86)</f>
        <v>0</v>
      </c>
      <c r="C69" s="135">
        <f>SUM(C70:C86)</f>
        <v>0</v>
      </c>
      <c r="D69" s="135">
        <f>SUM(D70:D86)</f>
        <v>3</v>
      </c>
      <c r="E69" s="173">
        <v>0</v>
      </c>
      <c r="F69" s="134">
        <f>SUM(F70:F86)</f>
        <v>258565.6</v>
      </c>
      <c r="G69" s="135">
        <f>SUM(G70:G86)</f>
        <v>228262.6</v>
      </c>
      <c r="H69" s="135">
        <f>SUM(H70:H86)</f>
        <v>191344</v>
      </c>
      <c r="I69" s="173">
        <f t="shared" si="6"/>
        <v>0.8382625975521176</v>
      </c>
      <c r="J69" s="236">
        <f t="shared" si="4"/>
        <v>415421.5</v>
      </c>
      <c r="K69" s="236">
        <f t="shared" si="5"/>
        <v>466101.5</v>
      </c>
      <c r="L69" s="135">
        <f t="shared" si="3"/>
        <v>427992</v>
      </c>
      <c r="M69" s="173">
        <f t="shared" si="7"/>
        <v>0.9182377658085202</v>
      </c>
      <c r="N69" s="125"/>
      <c r="O69" s="125"/>
      <c r="P69" s="125"/>
      <c r="Q69" s="125"/>
      <c r="R69" s="125"/>
    </row>
    <row r="70" spans="1:18" ht="12.75">
      <c r="A70" s="249" t="s">
        <v>283</v>
      </c>
      <c r="B70" s="137">
        <v>0</v>
      </c>
      <c r="C70" s="138">
        <v>0</v>
      </c>
      <c r="D70" s="138">
        <v>0</v>
      </c>
      <c r="E70" s="177">
        <v>0</v>
      </c>
      <c r="F70" s="180">
        <v>37397.1</v>
      </c>
      <c r="G70" s="178">
        <v>10210</v>
      </c>
      <c r="H70" s="178">
        <v>301</v>
      </c>
      <c r="I70" s="177">
        <f t="shared" si="6"/>
        <v>0.029480901077375124</v>
      </c>
      <c r="J70" s="137">
        <f t="shared" si="4"/>
        <v>151457.1</v>
      </c>
      <c r="K70" s="138">
        <f t="shared" si="5"/>
        <v>151870</v>
      </c>
      <c r="L70" s="138">
        <f t="shared" si="3"/>
        <v>142843</v>
      </c>
      <c r="M70" s="174">
        <f t="shared" si="7"/>
        <v>0.9405610061236583</v>
      </c>
      <c r="N70" s="125"/>
      <c r="O70" s="125"/>
      <c r="P70" s="125"/>
      <c r="Q70" s="125"/>
      <c r="R70" s="125"/>
    </row>
    <row r="71" spans="1:18" ht="12.75">
      <c r="A71" s="119" t="s">
        <v>284</v>
      </c>
      <c r="B71" s="140">
        <v>0</v>
      </c>
      <c r="C71" s="141">
        <v>0</v>
      </c>
      <c r="D71" s="141">
        <v>0</v>
      </c>
      <c r="E71" s="175">
        <v>0</v>
      </c>
      <c r="F71" s="140">
        <v>1030</v>
      </c>
      <c r="G71" s="141">
        <v>530</v>
      </c>
      <c r="H71" s="141">
        <v>5</v>
      </c>
      <c r="I71" s="175">
        <f t="shared" si="6"/>
        <v>0.009433962264150943</v>
      </c>
      <c r="J71" s="140">
        <f t="shared" si="4"/>
        <v>2360</v>
      </c>
      <c r="K71" s="141">
        <f t="shared" si="5"/>
        <v>1960</v>
      </c>
      <c r="L71" s="138">
        <f t="shared" si="3"/>
        <v>1182</v>
      </c>
      <c r="M71" s="175">
        <f t="shared" si="7"/>
        <v>0.6030612244897959</v>
      </c>
      <c r="N71" s="125"/>
      <c r="O71" s="125"/>
      <c r="P71" s="125"/>
      <c r="Q71" s="125"/>
      <c r="R71" s="125"/>
    </row>
    <row r="72" spans="1:18" ht="12.75">
      <c r="A72" s="119" t="s">
        <v>285</v>
      </c>
      <c r="B72" s="140">
        <v>0</v>
      </c>
      <c r="C72" s="141">
        <v>0</v>
      </c>
      <c r="D72" s="141">
        <v>0</v>
      </c>
      <c r="E72" s="175">
        <v>0</v>
      </c>
      <c r="F72" s="140">
        <v>0</v>
      </c>
      <c r="G72" s="141">
        <v>0</v>
      </c>
      <c r="H72" s="141">
        <v>0</v>
      </c>
      <c r="I72" s="175">
        <v>0</v>
      </c>
      <c r="J72" s="140">
        <f t="shared" si="4"/>
        <v>418</v>
      </c>
      <c r="K72" s="141">
        <f t="shared" si="5"/>
        <v>448</v>
      </c>
      <c r="L72" s="138">
        <f t="shared" si="3"/>
        <v>107</v>
      </c>
      <c r="M72" s="175">
        <f t="shared" si="7"/>
        <v>0.23883928571428573</v>
      </c>
      <c r="N72" s="125"/>
      <c r="O72" s="125"/>
      <c r="P72" s="125"/>
      <c r="Q72" s="125"/>
      <c r="R72" s="125"/>
    </row>
    <row r="73" spans="1:18" ht="12.75">
      <c r="A73" s="119" t="s">
        <v>286</v>
      </c>
      <c r="B73" s="140">
        <v>0</v>
      </c>
      <c r="C73" s="141">
        <v>0</v>
      </c>
      <c r="D73" s="141">
        <v>0</v>
      </c>
      <c r="E73" s="175">
        <v>0</v>
      </c>
      <c r="F73" s="140">
        <v>2686</v>
      </c>
      <c r="G73" s="141">
        <v>4636</v>
      </c>
      <c r="H73" s="141">
        <v>2044</v>
      </c>
      <c r="I73" s="175">
        <f t="shared" si="6"/>
        <v>0.44089732528041414</v>
      </c>
      <c r="J73" s="140">
        <f t="shared" si="4"/>
        <v>21770</v>
      </c>
      <c r="K73" s="141">
        <f t="shared" si="5"/>
        <v>26307</v>
      </c>
      <c r="L73" s="138">
        <f t="shared" si="3"/>
        <v>22478</v>
      </c>
      <c r="M73" s="175">
        <f t="shared" si="7"/>
        <v>0.8544493860949557</v>
      </c>
      <c r="N73" s="125"/>
      <c r="O73" s="125"/>
      <c r="P73" s="125"/>
      <c r="Q73" s="125"/>
      <c r="R73" s="125"/>
    </row>
    <row r="74" spans="1:18" ht="12.75">
      <c r="A74" s="119" t="s">
        <v>287</v>
      </c>
      <c r="B74" s="140">
        <v>0</v>
      </c>
      <c r="C74" s="141">
        <v>0</v>
      </c>
      <c r="D74" s="141">
        <v>0</v>
      </c>
      <c r="E74" s="175">
        <v>0</v>
      </c>
      <c r="F74" s="140">
        <v>237</v>
      </c>
      <c r="G74" s="141">
        <v>237</v>
      </c>
      <c r="H74" s="141">
        <v>234</v>
      </c>
      <c r="I74" s="175">
        <f t="shared" si="6"/>
        <v>0.9873417721518988</v>
      </c>
      <c r="J74" s="140">
        <f t="shared" si="4"/>
        <v>2767</v>
      </c>
      <c r="K74" s="141">
        <f t="shared" si="5"/>
        <v>5672</v>
      </c>
      <c r="L74" s="138">
        <f t="shared" si="3"/>
        <v>5686</v>
      </c>
      <c r="M74" s="175">
        <f t="shared" si="7"/>
        <v>1.0024682651622003</v>
      </c>
      <c r="N74" s="125"/>
      <c r="O74" s="125"/>
      <c r="P74" s="125"/>
      <c r="Q74" s="125"/>
      <c r="R74" s="125"/>
    </row>
    <row r="75" spans="1:18" ht="12.75">
      <c r="A75" s="119" t="s">
        <v>288</v>
      </c>
      <c r="B75" s="140">
        <v>0</v>
      </c>
      <c r="C75" s="141">
        <v>0</v>
      </c>
      <c r="D75" s="141">
        <v>0</v>
      </c>
      <c r="E75" s="175">
        <v>0</v>
      </c>
      <c r="F75" s="140">
        <v>0</v>
      </c>
      <c r="G75" s="141">
        <v>0</v>
      </c>
      <c r="H75" s="141">
        <v>0</v>
      </c>
      <c r="I75" s="175">
        <v>0</v>
      </c>
      <c r="J75" s="140">
        <f t="shared" si="4"/>
        <v>1516</v>
      </c>
      <c r="K75" s="141">
        <f t="shared" si="5"/>
        <v>2520</v>
      </c>
      <c r="L75" s="138">
        <f t="shared" si="3"/>
        <v>2408</v>
      </c>
      <c r="M75" s="175">
        <f t="shared" si="7"/>
        <v>0.9555555555555556</v>
      </c>
      <c r="N75" s="125"/>
      <c r="O75" s="125"/>
      <c r="P75" s="125"/>
      <c r="Q75" s="125"/>
      <c r="R75" s="125"/>
    </row>
    <row r="76" spans="1:18" ht="12.75">
      <c r="A76" s="119" t="s">
        <v>289</v>
      </c>
      <c r="B76" s="140">
        <v>0</v>
      </c>
      <c r="C76" s="141">
        <v>0</v>
      </c>
      <c r="D76" s="141">
        <v>0</v>
      </c>
      <c r="E76" s="175">
        <v>0</v>
      </c>
      <c r="F76" s="140">
        <v>6277</v>
      </c>
      <c r="G76" s="141">
        <v>1277</v>
      </c>
      <c r="H76" s="141">
        <v>594</v>
      </c>
      <c r="I76" s="175">
        <f t="shared" si="6"/>
        <v>0.46515270164447925</v>
      </c>
      <c r="J76" s="140">
        <f t="shared" si="4"/>
        <v>18561.9</v>
      </c>
      <c r="K76" s="141">
        <f t="shared" si="5"/>
        <v>15481.9</v>
      </c>
      <c r="L76" s="138">
        <f t="shared" si="3"/>
        <v>11743</v>
      </c>
      <c r="M76" s="175">
        <f t="shared" si="7"/>
        <v>0.7584986338886054</v>
      </c>
      <c r="N76" s="125"/>
      <c r="O76" s="125"/>
      <c r="P76" s="125"/>
      <c r="Q76" s="125"/>
      <c r="R76" s="125"/>
    </row>
    <row r="77" spans="1:18" ht="12.75">
      <c r="A77" s="119" t="s">
        <v>290</v>
      </c>
      <c r="B77" s="140">
        <v>0</v>
      </c>
      <c r="C77" s="141">
        <v>0</v>
      </c>
      <c r="D77" s="141">
        <v>0</v>
      </c>
      <c r="E77" s="175">
        <v>0</v>
      </c>
      <c r="F77" s="140">
        <v>5622</v>
      </c>
      <c r="G77" s="141">
        <v>6056.1</v>
      </c>
      <c r="H77" s="141">
        <v>4333</v>
      </c>
      <c r="I77" s="175">
        <f t="shared" si="6"/>
        <v>0.7154769571176169</v>
      </c>
      <c r="J77" s="140">
        <f t="shared" si="4"/>
        <v>5622</v>
      </c>
      <c r="K77" s="141">
        <f t="shared" si="5"/>
        <v>6056.1</v>
      </c>
      <c r="L77" s="138">
        <f t="shared" si="3"/>
        <v>4333</v>
      </c>
      <c r="M77" s="175">
        <f t="shared" si="7"/>
        <v>0.7154769571176169</v>
      </c>
      <c r="N77" s="125"/>
      <c r="O77" s="125"/>
      <c r="P77" s="125"/>
      <c r="Q77" s="125"/>
      <c r="R77" s="125"/>
    </row>
    <row r="78" spans="1:18" ht="12.75">
      <c r="A78" s="119" t="s">
        <v>291</v>
      </c>
      <c r="B78" s="140">
        <v>0</v>
      </c>
      <c r="C78" s="141">
        <v>0</v>
      </c>
      <c r="D78" s="141">
        <v>0</v>
      </c>
      <c r="E78" s="175">
        <v>0</v>
      </c>
      <c r="F78" s="140">
        <v>24928.5</v>
      </c>
      <c r="G78" s="141">
        <v>24928.5</v>
      </c>
      <c r="H78" s="141">
        <v>20462</v>
      </c>
      <c r="I78" s="175">
        <f t="shared" si="6"/>
        <v>0.8208275668411658</v>
      </c>
      <c r="J78" s="140">
        <f t="shared" si="4"/>
        <v>24928.5</v>
      </c>
      <c r="K78" s="141">
        <f t="shared" si="5"/>
        <v>24928.5</v>
      </c>
      <c r="L78" s="138">
        <f t="shared" si="3"/>
        <v>20462</v>
      </c>
      <c r="M78" s="175">
        <f t="shared" si="7"/>
        <v>0.8208275668411658</v>
      </c>
      <c r="N78" s="125"/>
      <c r="O78" s="125"/>
      <c r="P78" s="125"/>
      <c r="Q78" s="125"/>
      <c r="R78" s="125"/>
    </row>
    <row r="79" spans="1:18" ht="12.75">
      <c r="A79" s="119" t="s">
        <v>409</v>
      </c>
      <c r="B79" s="140">
        <v>0</v>
      </c>
      <c r="C79" s="141">
        <v>0</v>
      </c>
      <c r="D79" s="141">
        <v>0</v>
      </c>
      <c r="E79" s="175">
        <v>0</v>
      </c>
      <c r="F79" s="140">
        <v>0</v>
      </c>
      <c r="G79" s="141">
        <v>0</v>
      </c>
      <c r="H79" s="141">
        <v>10</v>
      </c>
      <c r="I79" s="175">
        <v>0</v>
      </c>
      <c r="J79" s="140">
        <f t="shared" si="4"/>
        <v>0</v>
      </c>
      <c r="K79" s="141">
        <f t="shared" si="5"/>
        <v>26342.6</v>
      </c>
      <c r="L79" s="138">
        <f t="shared" si="3"/>
        <v>26353</v>
      </c>
      <c r="M79" s="175">
        <f t="shared" si="7"/>
        <v>1.0003947977800218</v>
      </c>
      <c r="N79" s="125"/>
      <c r="O79" s="125"/>
      <c r="P79" s="125"/>
      <c r="Q79" s="125"/>
      <c r="R79" s="125"/>
    </row>
    <row r="80" spans="1:18" ht="12.75">
      <c r="A80" s="119" t="s">
        <v>410</v>
      </c>
      <c r="B80" s="140">
        <v>0</v>
      </c>
      <c r="C80" s="141">
        <v>0</v>
      </c>
      <c r="D80" s="141">
        <v>0</v>
      </c>
      <c r="E80" s="175">
        <v>0</v>
      </c>
      <c r="F80" s="140">
        <v>0</v>
      </c>
      <c r="G80" s="141">
        <v>0</v>
      </c>
      <c r="H80" s="141">
        <v>0</v>
      </c>
      <c r="I80" s="175">
        <v>0</v>
      </c>
      <c r="J80" s="140">
        <v>0</v>
      </c>
      <c r="K80" s="141">
        <f>C34+G34+K34+P34+C80+G80</f>
        <v>17574.4</v>
      </c>
      <c r="L80" s="141">
        <f>D34+H34+L34+Q34+D80+H80</f>
        <v>17588</v>
      </c>
      <c r="M80" s="175">
        <f t="shared" si="7"/>
        <v>1.000773852876912</v>
      </c>
      <c r="N80" s="125"/>
      <c r="O80" s="125"/>
      <c r="P80" s="125"/>
      <c r="Q80" s="125"/>
      <c r="R80" s="125"/>
    </row>
    <row r="81" spans="1:18" ht="12.75">
      <c r="A81" s="119" t="s">
        <v>292</v>
      </c>
      <c r="B81" s="140">
        <v>0</v>
      </c>
      <c r="C81" s="141">
        <v>0</v>
      </c>
      <c r="D81" s="141">
        <v>0</v>
      </c>
      <c r="E81" s="175">
        <v>0</v>
      </c>
      <c r="F81" s="140">
        <v>0</v>
      </c>
      <c r="G81" s="141">
        <v>0</v>
      </c>
      <c r="H81" s="141">
        <v>0</v>
      </c>
      <c r="I81" s="175">
        <v>0</v>
      </c>
      <c r="J81" s="140">
        <f aca="true" t="shared" si="8" ref="J81:K83">B35+F35+J35+O35+B81+F81</f>
        <v>3317</v>
      </c>
      <c r="K81" s="141">
        <f t="shared" si="8"/>
        <v>4737</v>
      </c>
      <c r="L81" s="138">
        <f aca="true" t="shared" si="9" ref="L81:L86">D35+H35+L35+N35+Q35+D81+H81</f>
        <v>4570</v>
      </c>
      <c r="M81" s="175">
        <f t="shared" si="7"/>
        <v>0.9647456195904581</v>
      </c>
      <c r="N81" s="125"/>
      <c r="O81" s="125"/>
      <c r="P81" s="125"/>
      <c r="Q81" s="125"/>
      <c r="R81" s="125"/>
    </row>
    <row r="82" spans="1:18" ht="12.75">
      <c r="A82" s="119" t="s">
        <v>293</v>
      </c>
      <c r="B82" s="140">
        <v>0</v>
      </c>
      <c r="C82" s="141">
        <v>0</v>
      </c>
      <c r="D82" s="141">
        <v>0</v>
      </c>
      <c r="E82" s="175">
        <v>0</v>
      </c>
      <c r="F82" s="140">
        <v>0</v>
      </c>
      <c r="G82" s="141">
        <v>0</v>
      </c>
      <c r="H82" s="141">
        <v>0</v>
      </c>
      <c r="I82" s="175">
        <v>0</v>
      </c>
      <c r="J82" s="140">
        <f t="shared" si="8"/>
        <v>0</v>
      </c>
      <c r="K82" s="141">
        <f t="shared" si="8"/>
        <v>0</v>
      </c>
      <c r="L82" s="138">
        <f t="shared" si="9"/>
        <v>99</v>
      </c>
      <c r="M82" s="175">
        <v>0</v>
      </c>
      <c r="N82" s="125"/>
      <c r="O82" s="125"/>
      <c r="P82" s="125"/>
      <c r="Q82" s="125"/>
      <c r="R82" s="125"/>
    </row>
    <row r="83" spans="1:18" ht="12.75">
      <c r="A83" s="119" t="s">
        <v>411</v>
      </c>
      <c r="B83" s="140">
        <v>0</v>
      </c>
      <c r="C83" s="141">
        <v>0</v>
      </c>
      <c r="D83" s="141">
        <v>3</v>
      </c>
      <c r="E83" s="175">
        <v>0</v>
      </c>
      <c r="F83" s="140">
        <v>10360</v>
      </c>
      <c r="G83" s="141">
        <v>10360</v>
      </c>
      <c r="H83" s="141">
        <v>12266</v>
      </c>
      <c r="I83" s="175">
        <f t="shared" si="6"/>
        <v>1.183976833976834</v>
      </c>
      <c r="J83" s="140">
        <f t="shared" si="8"/>
        <v>12676</v>
      </c>
      <c r="K83" s="141">
        <f t="shared" si="8"/>
        <v>12176</v>
      </c>
      <c r="L83" s="138">
        <f t="shared" si="9"/>
        <v>13192</v>
      </c>
      <c r="M83" s="175">
        <f t="shared" si="7"/>
        <v>1.083442838370565</v>
      </c>
      <c r="N83" s="125"/>
      <c r="O83" s="125"/>
      <c r="P83" s="125"/>
      <c r="Q83" s="125"/>
      <c r="R83" s="125"/>
    </row>
    <row r="84" spans="1:18" ht="12.75">
      <c r="A84" s="119" t="s">
        <v>412</v>
      </c>
      <c r="B84" s="140">
        <v>0</v>
      </c>
      <c r="C84" s="141">
        <v>0</v>
      </c>
      <c r="D84" s="141">
        <v>0</v>
      </c>
      <c r="E84" s="175">
        <v>0</v>
      </c>
      <c r="F84" s="140">
        <v>0</v>
      </c>
      <c r="G84" s="141">
        <v>0</v>
      </c>
      <c r="H84" s="141">
        <v>1604</v>
      </c>
      <c r="I84" s="175">
        <v>0</v>
      </c>
      <c r="J84" s="140">
        <v>0</v>
      </c>
      <c r="K84" s="141">
        <v>0</v>
      </c>
      <c r="L84" s="138">
        <f t="shared" si="9"/>
        <v>5457</v>
      </c>
      <c r="M84" s="175">
        <v>0</v>
      </c>
      <c r="N84" s="125"/>
      <c r="O84" s="125"/>
      <c r="P84" s="125"/>
      <c r="Q84" s="125"/>
      <c r="R84" s="125"/>
    </row>
    <row r="85" spans="1:18" ht="12.75">
      <c r="A85" s="119" t="s">
        <v>413</v>
      </c>
      <c r="B85" s="140">
        <v>0</v>
      </c>
      <c r="C85" s="141">
        <v>0</v>
      </c>
      <c r="D85" s="141">
        <v>0</v>
      </c>
      <c r="E85" s="175">
        <v>0</v>
      </c>
      <c r="F85" s="140">
        <v>131134</v>
      </c>
      <c r="G85" s="141">
        <v>131134</v>
      </c>
      <c r="H85" s="141">
        <v>109400</v>
      </c>
      <c r="I85" s="175">
        <f t="shared" si="6"/>
        <v>0.834261137462443</v>
      </c>
      <c r="J85" s="140">
        <f>B39+F39+J39+O39+B85+F85</f>
        <v>131134</v>
      </c>
      <c r="K85" s="141">
        <f>C39+G39+K39+P39+C85+G85</f>
        <v>131134</v>
      </c>
      <c r="L85" s="138">
        <f t="shared" si="9"/>
        <v>109400</v>
      </c>
      <c r="M85" s="175">
        <f t="shared" si="7"/>
        <v>0.834261137462443</v>
      </c>
      <c r="N85" s="125"/>
      <c r="O85" s="125"/>
      <c r="P85" s="125"/>
      <c r="Q85" s="125"/>
      <c r="R85" s="125"/>
    </row>
    <row r="86" spans="1:18" ht="13.5" thickBot="1">
      <c r="A86" s="248" t="s">
        <v>294</v>
      </c>
      <c r="B86" s="147">
        <v>0</v>
      </c>
      <c r="C86" s="148">
        <v>0</v>
      </c>
      <c r="D86" s="148">
        <v>0</v>
      </c>
      <c r="E86" s="273">
        <v>0</v>
      </c>
      <c r="F86" s="181">
        <v>38894</v>
      </c>
      <c r="G86" s="179">
        <v>38894</v>
      </c>
      <c r="H86" s="179">
        <v>40091</v>
      </c>
      <c r="I86" s="273">
        <f t="shared" si="6"/>
        <v>1.030775955160179</v>
      </c>
      <c r="J86" s="147">
        <f>B40+F40+J40+O40+B86+F86</f>
        <v>38894</v>
      </c>
      <c r="K86" s="148">
        <f>C40+G40+K40+P40+C86+G86</f>
        <v>38894</v>
      </c>
      <c r="L86" s="138">
        <f t="shared" si="9"/>
        <v>40091</v>
      </c>
      <c r="M86" s="176">
        <f t="shared" si="7"/>
        <v>1.030775955160179</v>
      </c>
      <c r="N86" s="125"/>
      <c r="O86" s="125"/>
      <c r="P86" s="125"/>
      <c r="Q86" s="125"/>
      <c r="R86" s="125"/>
    </row>
    <row r="87" spans="1:18" ht="13.5" thickBot="1">
      <c r="A87" s="117" t="s">
        <v>306</v>
      </c>
      <c r="B87" s="236">
        <f>B57-B69</f>
        <v>260</v>
      </c>
      <c r="C87" s="135">
        <f>C57-C69</f>
        <v>260</v>
      </c>
      <c r="D87" s="135">
        <f>D57-D69</f>
        <v>622</v>
      </c>
      <c r="E87" s="173">
        <f>D87/C87</f>
        <v>2.3923076923076922</v>
      </c>
      <c r="F87" s="134">
        <f>F57-F69</f>
        <v>320611.4</v>
      </c>
      <c r="G87" s="135">
        <f>G57-G69</f>
        <v>350914.4</v>
      </c>
      <c r="H87" s="135">
        <f>H57-H69</f>
        <v>143926</v>
      </c>
      <c r="I87" s="173">
        <f t="shared" si="6"/>
        <v>0.41014560815971074</v>
      </c>
      <c r="J87" s="236">
        <f>J57-J69</f>
        <v>333175.5</v>
      </c>
      <c r="K87" s="135">
        <f>K57-K69</f>
        <v>309218.1</v>
      </c>
      <c r="L87" s="135">
        <f>L57-L69</f>
        <v>116814</v>
      </c>
      <c r="M87" s="173">
        <f t="shared" si="7"/>
        <v>0.3777721938010744</v>
      </c>
      <c r="N87" s="125"/>
      <c r="O87" s="125"/>
      <c r="P87" s="125"/>
      <c r="Q87" s="125"/>
      <c r="R87" s="125"/>
    </row>
    <row r="88" spans="1:18" ht="14.25" customHeight="1">
      <c r="A88" s="113" t="s">
        <v>296</v>
      </c>
      <c r="B88" s="152"/>
      <c r="C88" s="153"/>
      <c r="D88" s="153">
        <f>SUM(D89:D92)</f>
        <v>65</v>
      </c>
      <c r="E88" s="154"/>
      <c r="F88" s="152"/>
      <c r="G88" s="153"/>
      <c r="H88" s="153">
        <f>SUM(H89:H92)</f>
        <v>67533</v>
      </c>
      <c r="I88" s="154"/>
      <c r="J88" s="152"/>
      <c r="K88" s="153"/>
      <c r="L88" s="153">
        <f>SUM(L89:L92)</f>
        <v>92005</v>
      </c>
      <c r="M88" s="154"/>
      <c r="N88" s="125"/>
      <c r="O88" s="125"/>
      <c r="P88" s="125"/>
      <c r="Q88" s="125"/>
      <c r="R88" s="125"/>
    </row>
    <row r="89" spans="1:18" ht="12.75" customHeight="1">
      <c r="A89" s="115" t="s">
        <v>297</v>
      </c>
      <c r="B89" s="155"/>
      <c r="C89" s="156"/>
      <c r="D89" s="156">
        <v>0</v>
      </c>
      <c r="E89" s="157"/>
      <c r="F89" s="155"/>
      <c r="G89" s="156"/>
      <c r="H89" s="156">
        <v>2221</v>
      </c>
      <c r="I89" s="157"/>
      <c r="J89" s="155"/>
      <c r="K89" s="156"/>
      <c r="L89" s="156">
        <f>D43+H43+L43+N43+Q43+D89+H89</f>
        <v>6067</v>
      </c>
      <c r="M89" s="157"/>
      <c r="N89" s="125"/>
      <c r="O89" s="125"/>
      <c r="P89" s="125"/>
      <c r="Q89" s="125"/>
      <c r="R89" s="125"/>
    </row>
    <row r="90" spans="1:18" ht="12.75" customHeight="1">
      <c r="A90" s="115" t="s">
        <v>298</v>
      </c>
      <c r="B90" s="155"/>
      <c r="C90" s="156"/>
      <c r="D90" s="156">
        <v>26</v>
      </c>
      <c r="E90" s="157"/>
      <c r="F90" s="155"/>
      <c r="G90" s="156"/>
      <c r="H90" s="156">
        <v>22</v>
      </c>
      <c r="I90" s="157"/>
      <c r="J90" s="155"/>
      <c r="K90" s="156"/>
      <c r="L90" s="156">
        <f>D44+H44+L44+N44+Q44+D90+H90</f>
        <v>12684</v>
      </c>
      <c r="M90" s="157"/>
      <c r="N90" s="125"/>
      <c r="O90" s="125"/>
      <c r="P90" s="125"/>
      <c r="Q90" s="125"/>
      <c r="R90" s="125"/>
    </row>
    <row r="91" spans="1:18" ht="14.25" customHeight="1">
      <c r="A91" s="115" t="s">
        <v>299</v>
      </c>
      <c r="B91" s="155"/>
      <c r="C91" s="156"/>
      <c r="D91" s="156">
        <v>39</v>
      </c>
      <c r="E91" s="157"/>
      <c r="F91" s="155"/>
      <c r="G91" s="156"/>
      <c r="H91" s="156">
        <v>1382</v>
      </c>
      <c r="I91" s="157"/>
      <c r="J91" s="155"/>
      <c r="K91" s="156"/>
      <c r="L91" s="156">
        <f>D45+H45+L45+N45+Q45+D91+H91</f>
        <v>9346</v>
      </c>
      <c r="M91" s="157"/>
      <c r="N91" s="125"/>
      <c r="O91" s="125"/>
      <c r="P91" s="125"/>
      <c r="Q91" s="125"/>
      <c r="R91" s="125"/>
    </row>
    <row r="92" spans="1:18" ht="14.25" customHeight="1" thickBot="1">
      <c r="A92" s="116" t="s">
        <v>300</v>
      </c>
      <c r="B92" s="158"/>
      <c r="C92" s="159"/>
      <c r="D92" s="159">
        <v>0</v>
      </c>
      <c r="E92" s="160"/>
      <c r="F92" s="158"/>
      <c r="G92" s="159"/>
      <c r="H92" s="159">
        <v>63908</v>
      </c>
      <c r="I92" s="160"/>
      <c r="J92" s="158"/>
      <c r="K92" s="159"/>
      <c r="L92" s="159">
        <f>D46+H46+L46+N46+Q46+D92+H92</f>
        <v>63908</v>
      </c>
      <c r="M92" s="160"/>
      <c r="N92" s="125"/>
      <c r="O92" s="125"/>
      <c r="P92" s="125"/>
      <c r="Q92" s="125"/>
      <c r="R92" s="125"/>
    </row>
    <row r="93" spans="14:18" ht="12.75">
      <c r="N93" s="125"/>
      <c r="O93" s="125"/>
      <c r="P93" s="125"/>
      <c r="Q93" s="125"/>
      <c r="R93" s="125"/>
    </row>
    <row r="94" spans="1:18" ht="12.75" customHeight="1">
      <c r="A94" s="127"/>
      <c r="B94" s="156"/>
      <c r="C94" s="156"/>
      <c r="D94" s="156"/>
      <c r="E94" s="156"/>
      <c r="F94" s="156"/>
      <c r="G94" s="156"/>
      <c r="H94" s="156"/>
      <c r="I94" s="156"/>
      <c r="J94" s="156"/>
      <c r="K94" s="156"/>
      <c r="L94" s="156"/>
      <c r="M94" s="156"/>
      <c r="N94" s="125"/>
      <c r="O94" s="125"/>
      <c r="P94" s="125"/>
      <c r="Q94" s="125"/>
      <c r="R94" s="125"/>
    </row>
    <row r="95" spans="1:18" ht="12.75">
      <c r="A95" s="125"/>
      <c r="B95" s="125"/>
      <c r="C95" s="125"/>
      <c r="D95" s="125"/>
      <c r="E95" s="125"/>
      <c r="F95" s="125"/>
      <c r="G95" s="125"/>
      <c r="H95" s="125"/>
      <c r="I95" s="125"/>
      <c r="J95" s="125"/>
      <c r="K95" s="125"/>
      <c r="L95" s="125"/>
      <c r="M95" s="125"/>
      <c r="N95" s="125"/>
      <c r="O95" s="125"/>
      <c r="P95" s="125"/>
      <c r="Q95" s="125"/>
      <c r="R95" s="125"/>
    </row>
    <row r="96" spans="1:18" ht="12.75">
      <c r="A96" s="125"/>
      <c r="B96" s="125"/>
      <c r="C96" s="125"/>
      <c r="D96" s="125"/>
      <c r="E96" s="125"/>
      <c r="F96" s="125"/>
      <c r="G96" s="125"/>
      <c r="H96" s="125"/>
      <c r="I96" s="125"/>
      <c r="J96" s="125"/>
      <c r="K96" s="125"/>
      <c r="L96" s="125"/>
      <c r="M96" s="125"/>
      <c r="N96" s="125"/>
      <c r="O96" s="125"/>
      <c r="P96" s="125"/>
      <c r="Q96" s="125"/>
      <c r="R96" s="125"/>
    </row>
    <row r="97" spans="1:18" ht="12.75">
      <c r="A97" s="125"/>
      <c r="B97" s="125"/>
      <c r="C97" s="125"/>
      <c r="D97" s="125"/>
      <c r="E97" s="125"/>
      <c r="F97" s="125"/>
      <c r="G97" s="125"/>
      <c r="H97" s="125"/>
      <c r="I97" s="125"/>
      <c r="J97" s="125"/>
      <c r="K97" s="125"/>
      <c r="L97" s="125"/>
      <c r="M97" s="125"/>
      <c r="N97" s="125"/>
      <c r="O97" s="125"/>
      <c r="P97" s="125"/>
      <c r="Q97" s="125"/>
      <c r="R97" s="125"/>
    </row>
    <row r="98" spans="1:18" ht="12.75">
      <c r="A98" s="125"/>
      <c r="B98" s="125"/>
      <c r="C98" s="125"/>
      <c r="D98" s="125"/>
      <c r="E98" s="125"/>
      <c r="F98" s="125"/>
      <c r="G98" s="125"/>
      <c r="H98" s="125"/>
      <c r="I98" s="125"/>
      <c r="J98" s="125"/>
      <c r="K98" s="125"/>
      <c r="L98" s="125"/>
      <c r="M98" s="125"/>
      <c r="N98" s="125"/>
      <c r="O98" s="125"/>
      <c r="P98" s="125"/>
      <c r="Q98" s="125"/>
      <c r="R98" s="125"/>
    </row>
    <row r="99" spans="1:18" ht="12.75">
      <c r="A99" s="125"/>
      <c r="B99" s="125"/>
      <c r="C99" s="125"/>
      <c r="D99" s="125"/>
      <c r="E99" s="125"/>
      <c r="F99" s="125"/>
      <c r="G99" s="125"/>
      <c r="H99" s="125"/>
      <c r="I99" s="125"/>
      <c r="J99" s="125"/>
      <c r="K99" s="125"/>
      <c r="L99" s="125"/>
      <c r="M99" s="125"/>
      <c r="N99" s="125"/>
      <c r="O99" s="125"/>
      <c r="P99" s="125"/>
      <c r="Q99" s="125"/>
      <c r="R99" s="125"/>
    </row>
    <row r="100" spans="1:18" ht="12.75">
      <c r="A100" s="125"/>
      <c r="B100" s="125"/>
      <c r="C100" s="125"/>
      <c r="D100" s="125"/>
      <c r="E100" s="125"/>
      <c r="F100" s="125"/>
      <c r="G100" s="125"/>
      <c r="H100" s="125"/>
      <c r="I100" s="125"/>
      <c r="J100" s="125"/>
      <c r="K100" s="125"/>
      <c r="L100" s="125"/>
      <c r="M100" s="125"/>
      <c r="N100" s="125"/>
      <c r="O100" s="125"/>
      <c r="P100" s="125"/>
      <c r="Q100" s="125"/>
      <c r="R100" s="125"/>
    </row>
    <row r="101" spans="1:18" ht="12.75">
      <c r="A101" s="125"/>
      <c r="B101" s="125"/>
      <c r="C101" s="125"/>
      <c r="D101" s="125"/>
      <c r="E101" s="125"/>
      <c r="F101" s="125"/>
      <c r="G101" s="125"/>
      <c r="H101" s="125"/>
      <c r="I101" s="125"/>
      <c r="J101" s="125"/>
      <c r="K101" s="125"/>
      <c r="L101" s="125"/>
      <c r="M101" s="125"/>
      <c r="N101" s="125"/>
      <c r="O101" s="125"/>
      <c r="P101" s="125"/>
      <c r="Q101" s="125"/>
      <c r="R101" s="125"/>
    </row>
    <row r="102" spans="1:18" ht="12.75">
      <c r="A102" s="125"/>
      <c r="B102" s="125"/>
      <c r="C102" s="125"/>
      <c r="D102" s="125"/>
      <c r="E102" s="125"/>
      <c r="F102" s="125"/>
      <c r="G102" s="125"/>
      <c r="H102" s="125"/>
      <c r="I102" s="125"/>
      <c r="J102" s="125"/>
      <c r="K102" s="125"/>
      <c r="L102" s="125"/>
      <c r="M102" s="125"/>
      <c r="N102" s="125"/>
      <c r="O102" s="125"/>
      <c r="P102" s="125"/>
      <c r="Q102" s="125"/>
      <c r="R102" s="125"/>
    </row>
    <row r="103" spans="1:18" ht="12.75">
      <c r="A103" s="125"/>
      <c r="B103" s="125"/>
      <c r="C103" s="125"/>
      <c r="D103" s="125"/>
      <c r="E103" s="125"/>
      <c r="F103" s="125"/>
      <c r="G103" s="125"/>
      <c r="H103" s="125"/>
      <c r="I103" s="125"/>
      <c r="J103" s="125"/>
      <c r="K103" s="125"/>
      <c r="L103" s="125"/>
      <c r="M103" s="125"/>
      <c r="N103" s="125"/>
      <c r="O103" s="125"/>
      <c r="P103" s="125"/>
      <c r="Q103" s="125"/>
      <c r="R103" s="125"/>
    </row>
    <row r="104" spans="1:18" ht="12.75">
      <c r="A104" s="125"/>
      <c r="B104" s="125"/>
      <c r="C104" s="125"/>
      <c r="D104" s="125"/>
      <c r="E104" s="125"/>
      <c r="F104" s="125"/>
      <c r="G104" s="125"/>
      <c r="H104" s="125"/>
      <c r="I104" s="125"/>
      <c r="J104" s="125"/>
      <c r="K104" s="125"/>
      <c r="L104" s="125"/>
      <c r="M104" s="125"/>
      <c r="N104" s="125"/>
      <c r="O104" s="125"/>
      <c r="P104" s="125"/>
      <c r="Q104" s="125"/>
      <c r="R104" s="125"/>
    </row>
    <row r="105" spans="1:18" ht="12.75">
      <c r="A105" s="125"/>
      <c r="B105" s="125"/>
      <c r="C105" s="125"/>
      <c r="D105" s="125"/>
      <c r="E105" s="125"/>
      <c r="F105" s="125"/>
      <c r="G105" s="125"/>
      <c r="H105" s="125"/>
      <c r="I105" s="125"/>
      <c r="J105" s="125"/>
      <c r="K105" s="125"/>
      <c r="L105" s="125"/>
      <c r="M105" s="125"/>
      <c r="N105" s="125"/>
      <c r="O105" s="125"/>
      <c r="P105" s="125"/>
      <c r="Q105" s="125"/>
      <c r="R105" s="125"/>
    </row>
    <row r="106" spans="1:18" ht="12.75">
      <c r="A106" s="125"/>
      <c r="B106" s="125"/>
      <c r="C106" s="125"/>
      <c r="D106" s="125"/>
      <c r="E106" s="125"/>
      <c r="F106" s="125"/>
      <c r="G106" s="125"/>
      <c r="H106" s="125"/>
      <c r="I106" s="125"/>
      <c r="J106" s="125"/>
      <c r="K106" s="125"/>
      <c r="L106" s="125"/>
      <c r="M106" s="125"/>
      <c r="N106" s="125"/>
      <c r="O106" s="125"/>
      <c r="P106" s="125"/>
      <c r="Q106" s="125"/>
      <c r="R106" s="125"/>
    </row>
    <row r="107" spans="1:18" ht="12.75">
      <c r="A107" s="125"/>
      <c r="B107" s="125"/>
      <c r="C107" s="125"/>
      <c r="D107" s="125"/>
      <c r="E107" s="125"/>
      <c r="F107" s="125"/>
      <c r="G107" s="125"/>
      <c r="H107" s="125"/>
      <c r="I107" s="125"/>
      <c r="J107" s="125"/>
      <c r="K107" s="125"/>
      <c r="L107" s="125"/>
      <c r="M107" s="125"/>
      <c r="N107" s="125"/>
      <c r="O107" s="125"/>
      <c r="P107" s="125"/>
      <c r="Q107" s="125"/>
      <c r="R107" s="125"/>
    </row>
    <row r="108" spans="1:18" ht="12.75">
      <c r="A108" s="125"/>
      <c r="B108" s="125"/>
      <c r="C108" s="125"/>
      <c r="D108" s="125"/>
      <c r="E108" s="125"/>
      <c r="F108" s="125"/>
      <c r="G108" s="125"/>
      <c r="H108" s="125"/>
      <c r="I108" s="125"/>
      <c r="J108" s="125"/>
      <c r="K108" s="125"/>
      <c r="L108" s="125"/>
      <c r="M108" s="125"/>
      <c r="N108" s="125"/>
      <c r="O108" s="125"/>
      <c r="P108" s="125"/>
      <c r="Q108" s="125"/>
      <c r="R108" s="125"/>
    </row>
    <row r="109" spans="1:18" ht="12.75">
      <c r="A109" s="125"/>
      <c r="B109" s="125"/>
      <c r="C109" s="125"/>
      <c r="D109" s="125"/>
      <c r="E109" s="125"/>
      <c r="F109" s="125"/>
      <c r="G109" s="125"/>
      <c r="H109" s="125"/>
      <c r="I109" s="125"/>
      <c r="J109" s="125"/>
      <c r="K109" s="125"/>
      <c r="L109" s="125"/>
      <c r="M109" s="125"/>
      <c r="N109" s="125"/>
      <c r="O109" s="125"/>
      <c r="P109" s="125"/>
      <c r="Q109" s="125"/>
      <c r="R109" s="125"/>
    </row>
    <row r="110" spans="1:18" ht="12.75">
      <c r="A110" s="125"/>
      <c r="B110" s="125"/>
      <c r="C110" s="125"/>
      <c r="D110" s="125"/>
      <c r="E110" s="125"/>
      <c r="F110" s="125"/>
      <c r="G110" s="125"/>
      <c r="H110" s="125"/>
      <c r="I110" s="125"/>
      <c r="J110" s="125"/>
      <c r="K110" s="125"/>
      <c r="L110" s="125"/>
      <c r="M110" s="125"/>
      <c r="N110" s="125"/>
      <c r="O110" s="125"/>
      <c r="P110" s="125"/>
      <c r="Q110" s="125"/>
      <c r="R110" s="125"/>
    </row>
    <row r="111" spans="1:18" ht="12.75">
      <c r="A111" s="125"/>
      <c r="B111" s="125"/>
      <c r="C111" s="125"/>
      <c r="D111" s="125"/>
      <c r="E111" s="125"/>
      <c r="F111" s="125"/>
      <c r="G111" s="125"/>
      <c r="H111" s="125"/>
      <c r="I111" s="125"/>
      <c r="J111" s="125"/>
      <c r="K111" s="125"/>
      <c r="L111" s="125"/>
      <c r="M111" s="125"/>
      <c r="N111" s="125"/>
      <c r="O111" s="125"/>
      <c r="P111" s="125"/>
      <c r="Q111" s="125"/>
      <c r="R111" s="125"/>
    </row>
    <row r="112" spans="1:18" ht="12.75">
      <c r="A112" s="125"/>
      <c r="B112" s="125"/>
      <c r="C112" s="125"/>
      <c r="D112" s="125"/>
      <c r="E112" s="125"/>
      <c r="F112" s="125"/>
      <c r="G112" s="125"/>
      <c r="H112" s="125"/>
      <c r="I112" s="125"/>
      <c r="J112" s="125"/>
      <c r="K112" s="125"/>
      <c r="L112" s="125"/>
      <c r="M112" s="125"/>
      <c r="N112" s="125"/>
      <c r="O112" s="125"/>
      <c r="P112" s="125"/>
      <c r="Q112" s="125"/>
      <c r="R112" s="125"/>
    </row>
    <row r="113" spans="1:18" ht="12.75">
      <c r="A113" s="125"/>
      <c r="B113" s="125"/>
      <c r="C113" s="125"/>
      <c r="D113" s="125"/>
      <c r="E113" s="125"/>
      <c r="F113" s="125"/>
      <c r="G113" s="125"/>
      <c r="H113" s="125"/>
      <c r="I113" s="125"/>
      <c r="J113" s="125"/>
      <c r="K113" s="125"/>
      <c r="L113" s="125"/>
      <c r="M113" s="125"/>
      <c r="N113" s="125"/>
      <c r="O113" s="125"/>
      <c r="P113" s="125"/>
      <c r="Q113" s="125"/>
      <c r="R113" s="125"/>
    </row>
    <row r="114" spans="1:18" ht="12.75">
      <c r="A114" s="125"/>
      <c r="B114" s="125"/>
      <c r="C114" s="125"/>
      <c r="D114" s="125"/>
      <c r="E114" s="125"/>
      <c r="F114" s="125"/>
      <c r="G114" s="125"/>
      <c r="H114" s="125"/>
      <c r="I114" s="125"/>
      <c r="J114" s="125"/>
      <c r="K114" s="125"/>
      <c r="L114" s="125"/>
      <c r="M114" s="125"/>
      <c r="N114" s="125"/>
      <c r="O114" s="125"/>
      <c r="P114" s="125"/>
      <c r="Q114" s="125"/>
      <c r="R114" s="125"/>
    </row>
    <row r="115" spans="1:18" ht="12.75">
      <c r="A115" s="125"/>
      <c r="B115" s="125"/>
      <c r="C115" s="125"/>
      <c r="D115" s="125"/>
      <c r="E115" s="125"/>
      <c r="F115" s="125"/>
      <c r="G115" s="125"/>
      <c r="H115" s="125"/>
      <c r="I115" s="125"/>
      <c r="J115" s="125"/>
      <c r="K115" s="125"/>
      <c r="L115" s="125"/>
      <c r="M115" s="125"/>
      <c r="N115" s="125"/>
      <c r="O115" s="125"/>
      <c r="P115" s="125"/>
      <c r="Q115" s="125"/>
      <c r="R115" s="125"/>
    </row>
    <row r="116" spans="1:18" ht="12.75">
      <c r="A116" s="125"/>
      <c r="B116" s="125"/>
      <c r="C116" s="125"/>
      <c r="D116" s="125"/>
      <c r="E116" s="125"/>
      <c r="F116" s="125"/>
      <c r="G116" s="125"/>
      <c r="H116" s="125"/>
      <c r="I116" s="125"/>
      <c r="J116" s="125"/>
      <c r="K116" s="125"/>
      <c r="L116" s="125"/>
      <c r="M116" s="125"/>
      <c r="N116" s="125"/>
      <c r="O116" s="125"/>
      <c r="P116" s="125"/>
      <c r="Q116" s="125"/>
      <c r="R116" s="125"/>
    </row>
    <row r="117" spans="1:18" ht="12.75">
      <c r="A117" s="125"/>
      <c r="B117" s="125"/>
      <c r="C117" s="125"/>
      <c r="D117" s="125"/>
      <c r="E117" s="125"/>
      <c r="F117" s="125"/>
      <c r="G117" s="125"/>
      <c r="H117" s="125"/>
      <c r="I117" s="125"/>
      <c r="J117" s="125"/>
      <c r="K117" s="125"/>
      <c r="L117" s="125"/>
      <c r="M117" s="125"/>
      <c r="N117" s="125"/>
      <c r="O117" s="125"/>
      <c r="P117" s="125"/>
      <c r="Q117" s="125"/>
      <c r="R117" s="125"/>
    </row>
    <row r="118" spans="1:18" ht="12.75">
      <c r="A118" s="125"/>
      <c r="B118" s="125"/>
      <c r="C118" s="125"/>
      <c r="D118" s="125"/>
      <c r="E118" s="125"/>
      <c r="F118" s="125"/>
      <c r="G118" s="125"/>
      <c r="H118" s="125"/>
      <c r="I118" s="125"/>
      <c r="J118" s="125"/>
      <c r="K118" s="125"/>
      <c r="L118" s="125"/>
      <c r="M118" s="125"/>
      <c r="N118" s="125"/>
      <c r="O118" s="125"/>
      <c r="P118" s="125"/>
      <c r="Q118" s="125"/>
      <c r="R118" s="125"/>
    </row>
    <row r="119" spans="1:18" ht="12.75">
      <c r="A119" s="125"/>
      <c r="B119" s="125"/>
      <c r="C119" s="125"/>
      <c r="D119" s="125"/>
      <c r="E119" s="125"/>
      <c r="F119" s="125"/>
      <c r="G119" s="125"/>
      <c r="H119" s="125"/>
      <c r="I119" s="125"/>
      <c r="J119" s="125"/>
      <c r="K119" s="125"/>
      <c r="L119" s="125"/>
      <c r="M119" s="125"/>
      <c r="N119" s="125"/>
      <c r="O119" s="125"/>
      <c r="P119" s="125"/>
      <c r="Q119" s="125"/>
      <c r="R119" s="125"/>
    </row>
    <row r="120" spans="1:18" ht="12.75">
      <c r="A120" s="125"/>
      <c r="B120" s="125"/>
      <c r="C120" s="125"/>
      <c r="D120" s="125"/>
      <c r="E120" s="125"/>
      <c r="F120" s="125"/>
      <c r="G120" s="125"/>
      <c r="H120" s="125"/>
      <c r="I120" s="125"/>
      <c r="J120" s="125"/>
      <c r="K120" s="125"/>
      <c r="L120" s="125"/>
      <c r="M120" s="125"/>
      <c r="N120" s="125"/>
      <c r="O120" s="125"/>
      <c r="P120" s="125"/>
      <c r="Q120" s="125"/>
      <c r="R120" s="125"/>
    </row>
    <row r="121" spans="1:18" ht="12.75">
      <c r="A121" s="125"/>
      <c r="B121" s="125"/>
      <c r="C121" s="125"/>
      <c r="D121" s="125"/>
      <c r="E121" s="125"/>
      <c r="F121" s="125"/>
      <c r="G121" s="125"/>
      <c r="H121" s="125"/>
      <c r="I121" s="125"/>
      <c r="J121" s="125"/>
      <c r="K121" s="125"/>
      <c r="L121" s="125"/>
      <c r="M121" s="125"/>
      <c r="N121" s="125"/>
      <c r="O121" s="125"/>
      <c r="P121" s="125"/>
      <c r="Q121" s="125"/>
      <c r="R121" s="125"/>
    </row>
    <row r="122" spans="1:18" ht="12.75">
      <c r="A122" s="125"/>
      <c r="B122" s="125"/>
      <c r="C122" s="125"/>
      <c r="D122" s="125"/>
      <c r="E122" s="125"/>
      <c r="F122" s="125"/>
      <c r="G122" s="125"/>
      <c r="H122" s="125"/>
      <c r="I122" s="125"/>
      <c r="J122" s="125"/>
      <c r="K122" s="125"/>
      <c r="L122" s="125"/>
      <c r="M122" s="125"/>
      <c r="N122" s="125"/>
      <c r="O122" s="125"/>
      <c r="P122" s="125"/>
      <c r="Q122" s="125"/>
      <c r="R122" s="125"/>
    </row>
    <row r="123" spans="1:18" ht="12.75">
      <c r="A123" s="125"/>
      <c r="B123" s="125"/>
      <c r="C123" s="125"/>
      <c r="D123" s="125"/>
      <c r="E123" s="125"/>
      <c r="F123" s="125"/>
      <c r="G123" s="125"/>
      <c r="H123" s="125"/>
      <c r="I123" s="125"/>
      <c r="J123" s="125"/>
      <c r="K123" s="125"/>
      <c r="L123" s="125"/>
      <c r="M123" s="125"/>
      <c r="N123" s="125"/>
      <c r="O123" s="125"/>
      <c r="P123" s="125"/>
      <c r="Q123" s="125"/>
      <c r="R123" s="125"/>
    </row>
    <row r="124" spans="1:18" ht="12.75">
      <c r="A124" s="125"/>
      <c r="B124" s="125"/>
      <c r="C124" s="125"/>
      <c r="D124" s="125"/>
      <c r="E124" s="125"/>
      <c r="F124" s="125"/>
      <c r="G124" s="125"/>
      <c r="H124" s="125"/>
      <c r="I124" s="125"/>
      <c r="J124" s="125"/>
      <c r="K124" s="125"/>
      <c r="L124" s="125"/>
      <c r="M124" s="125"/>
      <c r="N124" s="125"/>
      <c r="O124" s="125"/>
      <c r="P124" s="125"/>
      <c r="Q124" s="125"/>
      <c r="R124" s="125"/>
    </row>
    <row r="125" spans="1:18" ht="12.75">
      <c r="A125" s="125"/>
      <c r="B125" s="125"/>
      <c r="C125" s="125"/>
      <c r="D125" s="125"/>
      <c r="E125" s="125"/>
      <c r="F125" s="125"/>
      <c r="G125" s="125"/>
      <c r="H125" s="125"/>
      <c r="I125" s="125"/>
      <c r="J125" s="125"/>
      <c r="K125" s="125"/>
      <c r="L125" s="125"/>
      <c r="M125" s="125"/>
      <c r="N125" s="125"/>
      <c r="O125" s="125"/>
      <c r="P125" s="125"/>
      <c r="Q125" s="125"/>
      <c r="R125" s="125"/>
    </row>
    <row r="126" spans="1:18" ht="12.75">
      <c r="A126" s="125"/>
      <c r="B126" s="125"/>
      <c r="C126" s="125"/>
      <c r="D126" s="125"/>
      <c r="E126" s="125"/>
      <c r="F126" s="125"/>
      <c r="G126" s="125"/>
      <c r="H126" s="125"/>
      <c r="I126" s="125"/>
      <c r="J126" s="125"/>
      <c r="K126" s="125"/>
      <c r="L126" s="125"/>
      <c r="M126" s="125"/>
      <c r="N126" s="125"/>
      <c r="O126" s="125"/>
      <c r="P126" s="125"/>
      <c r="Q126" s="125"/>
      <c r="R126" s="125"/>
    </row>
    <row r="127" spans="1:18" ht="12.75">
      <c r="A127" s="125"/>
      <c r="B127" s="125"/>
      <c r="C127" s="125"/>
      <c r="D127" s="125"/>
      <c r="E127" s="125"/>
      <c r="F127" s="125"/>
      <c r="G127" s="125"/>
      <c r="H127" s="125"/>
      <c r="I127" s="125"/>
      <c r="J127" s="125"/>
      <c r="K127" s="125"/>
      <c r="L127" s="125"/>
      <c r="M127" s="125"/>
      <c r="N127" s="125"/>
      <c r="O127" s="125"/>
      <c r="P127" s="125"/>
      <c r="Q127" s="125"/>
      <c r="R127" s="125"/>
    </row>
    <row r="128" spans="1:18" ht="12.75">
      <c r="A128" s="125"/>
      <c r="B128" s="125"/>
      <c r="C128" s="125"/>
      <c r="D128" s="125"/>
      <c r="E128" s="125"/>
      <c r="F128" s="125"/>
      <c r="G128" s="125"/>
      <c r="H128" s="125"/>
      <c r="I128" s="125"/>
      <c r="J128" s="125"/>
      <c r="K128" s="125"/>
      <c r="L128" s="125"/>
      <c r="M128" s="125"/>
      <c r="N128" s="125"/>
      <c r="O128" s="125"/>
      <c r="P128" s="125"/>
      <c r="Q128" s="125"/>
      <c r="R128" s="125"/>
    </row>
    <row r="129" spans="1:18" ht="12.75">
      <c r="A129" s="125"/>
      <c r="B129" s="125"/>
      <c r="C129" s="125"/>
      <c r="D129" s="125"/>
      <c r="E129" s="125"/>
      <c r="F129" s="125"/>
      <c r="G129" s="125"/>
      <c r="H129" s="125"/>
      <c r="I129" s="125"/>
      <c r="J129" s="125"/>
      <c r="K129" s="125"/>
      <c r="L129" s="125"/>
      <c r="M129" s="125"/>
      <c r="N129" s="125"/>
      <c r="O129" s="125"/>
      <c r="P129" s="125"/>
      <c r="Q129" s="125"/>
      <c r="R129" s="125"/>
    </row>
    <row r="130" spans="1:18" ht="12.75">
      <c r="A130" s="125"/>
      <c r="B130" s="125"/>
      <c r="C130" s="125"/>
      <c r="D130" s="125"/>
      <c r="E130" s="125"/>
      <c r="F130" s="125"/>
      <c r="G130" s="125"/>
      <c r="H130" s="125"/>
      <c r="I130" s="125"/>
      <c r="J130" s="125"/>
      <c r="K130" s="125"/>
      <c r="L130" s="125"/>
      <c r="M130" s="125"/>
      <c r="N130" s="125"/>
      <c r="O130" s="125"/>
      <c r="P130" s="125"/>
      <c r="Q130" s="125"/>
      <c r="R130" s="125"/>
    </row>
    <row r="131" spans="1:18" ht="12.75">
      <c r="A131" s="125"/>
      <c r="B131" s="125"/>
      <c r="C131" s="125"/>
      <c r="D131" s="125"/>
      <c r="E131" s="125"/>
      <c r="F131" s="125"/>
      <c r="G131" s="125"/>
      <c r="H131" s="125"/>
      <c r="I131" s="125"/>
      <c r="J131" s="125"/>
      <c r="K131" s="125"/>
      <c r="L131" s="125"/>
      <c r="M131" s="125"/>
      <c r="N131" s="125"/>
      <c r="O131" s="125"/>
      <c r="P131" s="125"/>
      <c r="Q131" s="125"/>
      <c r="R131" s="125"/>
    </row>
    <row r="132" spans="1:18" ht="12.75">
      <c r="A132" s="125"/>
      <c r="B132" s="125"/>
      <c r="C132" s="125"/>
      <c r="D132" s="125"/>
      <c r="E132" s="125"/>
      <c r="F132" s="125"/>
      <c r="G132" s="125"/>
      <c r="H132" s="125"/>
      <c r="I132" s="125"/>
      <c r="J132" s="125"/>
      <c r="K132" s="125"/>
      <c r="L132" s="125"/>
      <c r="M132" s="125"/>
      <c r="N132" s="125"/>
      <c r="O132" s="125"/>
      <c r="P132" s="125"/>
      <c r="Q132" s="125"/>
      <c r="R132" s="125"/>
    </row>
    <row r="133" spans="1:18" ht="12.75">
      <c r="A133" s="125"/>
      <c r="B133" s="125"/>
      <c r="C133" s="125"/>
      <c r="D133" s="125"/>
      <c r="E133" s="125"/>
      <c r="F133" s="125"/>
      <c r="G133" s="125"/>
      <c r="H133" s="125"/>
      <c r="I133" s="125"/>
      <c r="J133" s="125"/>
      <c r="K133" s="125"/>
      <c r="L133" s="125"/>
      <c r="M133" s="125"/>
      <c r="N133" s="125"/>
      <c r="O133" s="125"/>
      <c r="P133" s="125"/>
      <c r="Q133" s="125"/>
      <c r="R133" s="125"/>
    </row>
    <row r="134" spans="1:18" ht="12.75">
      <c r="A134" s="125"/>
      <c r="B134" s="125"/>
      <c r="C134" s="125"/>
      <c r="D134" s="125"/>
      <c r="E134" s="125"/>
      <c r="F134" s="125"/>
      <c r="G134" s="125"/>
      <c r="H134" s="125"/>
      <c r="I134" s="125"/>
      <c r="J134" s="125"/>
      <c r="K134" s="125"/>
      <c r="L134" s="125"/>
      <c r="M134" s="125"/>
      <c r="N134" s="125"/>
      <c r="O134" s="125"/>
      <c r="P134" s="125"/>
      <c r="Q134" s="125"/>
      <c r="R134" s="125"/>
    </row>
    <row r="135" spans="1:18" ht="12.75">
      <c r="A135" s="125"/>
      <c r="B135" s="125"/>
      <c r="C135" s="125"/>
      <c r="D135" s="125"/>
      <c r="E135" s="125"/>
      <c r="F135" s="125"/>
      <c r="G135" s="125"/>
      <c r="H135" s="125"/>
      <c r="I135" s="125"/>
      <c r="J135" s="125"/>
      <c r="K135" s="125"/>
      <c r="L135" s="125"/>
      <c r="M135" s="125"/>
      <c r="N135" s="125"/>
      <c r="O135" s="125"/>
      <c r="P135" s="125"/>
      <c r="Q135" s="125"/>
      <c r="R135" s="125"/>
    </row>
    <row r="136" spans="1:18" ht="12.75">
      <c r="A136" s="125"/>
      <c r="B136" s="125"/>
      <c r="C136" s="125"/>
      <c r="D136" s="125"/>
      <c r="E136" s="125"/>
      <c r="F136" s="125"/>
      <c r="G136" s="125"/>
      <c r="H136" s="125"/>
      <c r="I136" s="125"/>
      <c r="J136" s="125"/>
      <c r="K136" s="125"/>
      <c r="L136" s="125"/>
      <c r="M136" s="125"/>
      <c r="N136" s="125"/>
      <c r="O136" s="125"/>
      <c r="P136" s="125"/>
      <c r="Q136" s="125"/>
      <c r="R136" s="125"/>
    </row>
    <row r="137" spans="1:18" ht="12.75">
      <c r="A137" s="125"/>
      <c r="B137" s="125"/>
      <c r="C137" s="125"/>
      <c r="D137" s="125"/>
      <c r="E137" s="125"/>
      <c r="F137" s="125"/>
      <c r="G137" s="125"/>
      <c r="H137" s="125"/>
      <c r="I137" s="125"/>
      <c r="J137" s="125"/>
      <c r="K137" s="125"/>
      <c r="L137" s="125"/>
      <c r="M137" s="125"/>
      <c r="N137" s="125"/>
      <c r="O137" s="125"/>
      <c r="P137" s="125"/>
      <c r="Q137" s="125"/>
      <c r="R137" s="125"/>
    </row>
    <row r="138" spans="1:18" ht="12.75">
      <c r="A138" s="125"/>
      <c r="B138" s="125"/>
      <c r="C138" s="125"/>
      <c r="D138" s="125"/>
      <c r="E138" s="125"/>
      <c r="F138" s="125"/>
      <c r="G138" s="125"/>
      <c r="H138" s="125"/>
      <c r="I138" s="125"/>
      <c r="J138" s="125"/>
      <c r="K138" s="125"/>
      <c r="L138" s="125"/>
      <c r="M138" s="125"/>
      <c r="N138" s="125"/>
      <c r="O138" s="125"/>
      <c r="P138" s="125"/>
      <c r="Q138" s="125"/>
      <c r="R138" s="125"/>
    </row>
    <row r="139" spans="1:18" ht="12.75">
      <c r="A139" s="125"/>
      <c r="B139" s="125"/>
      <c r="C139" s="125"/>
      <c r="D139" s="125"/>
      <c r="E139" s="125"/>
      <c r="F139" s="125"/>
      <c r="G139" s="125"/>
      <c r="H139" s="125"/>
      <c r="I139" s="125"/>
      <c r="J139" s="125"/>
      <c r="K139" s="125"/>
      <c r="L139" s="125"/>
      <c r="M139" s="125"/>
      <c r="N139" s="125"/>
      <c r="O139" s="125"/>
      <c r="P139" s="125"/>
      <c r="Q139" s="125"/>
      <c r="R139" s="125"/>
    </row>
    <row r="140" spans="1:18" ht="12.75">
      <c r="A140" s="125"/>
      <c r="B140" s="125"/>
      <c r="C140" s="125"/>
      <c r="D140" s="125"/>
      <c r="E140" s="125"/>
      <c r="F140" s="125"/>
      <c r="G140" s="125"/>
      <c r="H140" s="125"/>
      <c r="I140" s="125"/>
      <c r="J140" s="125"/>
      <c r="K140" s="125"/>
      <c r="L140" s="125"/>
      <c r="M140" s="125"/>
      <c r="N140" s="125"/>
      <c r="O140" s="125"/>
      <c r="P140" s="125"/>
      <c r="Q140" s="125"/>
      <c r="R140" s="125"/>
    </row>
    <row r="141" spans="1:18" ht="12.75">
      <c r="A141" s="125"/>
      <c r="B141" s="125"/>
      <c r="C141" s="125"/>
      <c r="D141" s="125"/>
      <c r="E141" s="125"/>
      <c r="F141" s="125"/>
      <c r="G141" s="125"/>
      <c r="H141" s="125"/>
      <c r="I141" s="125"/>
      <c r="J141" s="125"/>
      <c r="K141" s="125"/>
      <c r="L141" s="125"/>
      <c r="M141" s="125"/>
      <c r="N141" s="125"/>
      <c r="O141" s="125"/>
      <c r="P141" s="125"/>
      <c r="Q141" s="125"/>
      <c r="R141" s="125"/>
    </row>
    <row r="142" spans="1:18" ht="12.75">
      <c r="A142" s="125"/>
      <c r="B142" s="125"/>
      <c r="C142" s="125"/>
      <c r="D142" s="125"/>
      <c r="E142" s="125"/>
      <c r="F142" s="125"/>
      <c r="G142" s="125"/>
      <c r="H142" s="125"/>
      <c r="I142" s="125"/>
      <c r="J142" s="125"/>
      <c r="K142" s="125"/>
      <c r="L142" s="125"/>
      <c r="M142" s="125"/>
      <c r="N142" s="125"/>
      <c r="O142" s="125"/>
      <c r="P142" s="125"/>
      <c r="Q142" s="125"/>
      <c r="R142" s="125"/>
    </row>
    <row r="143" spans="1:18" ht="12.75">
      <c r="A143" s="125"/>
      <c r="B143" s="125"/>
      <c r="C143" s="125"/>
      <c r="D143" s="125"/>
      <c r="E143" s="125"/>
      <c r="F143" s="125"/>
      <c r="G143" s="125"/>
      <c r="H143" s="125"/>
      <c r="I143" s="125"/>
      <c r="J143" s="125"/>
      <c r="K143" s="125"/>
      <c r="L143" s="125"/>
      <c r="M143" s="125"/>
      <c r="N143" s="125"/>
      <c r="O143" s="125"/>
      <c r="P143" s="125"/>
      <c r="Q143" s="125"/>
      <c r="R143" s="125"/>
    </row>
    <row r="144" spans="1:18" ht="12.75">
      <c r="A144" s="125"/>
      <c r="B144" s="125"/>
      <c r="C144" s="125"/>
      <c r="D144" s="125"/>
      <c r="E144" s="125"/>
      <c r="F144" s="125"/>
      <c r="G144" s="125"/>
      <c r="H144" s="125"/>
      <c r="I144" s="125"/>
      <c r="J144" s="125"/>
      <c r="K144" s="125"/>
      <c r="L144" s="125"/>
      <c r="M144" s="125"/>
      <c r="N144" s="125"/>
      <c r="O144" s="125"/>
      <c r="P144" s="125"/>
      <c r="Q144" s="125"/>
      <c r="R144" s="125"/>
    </row>
  </sheetData>
  <mergeCells count="11">
    <mergeCell ref="J2:M2"/>
    <mergeCell ref="B2:E2"/>
    <mergeCell ref="Q1:R1"/>
    <mergeCell ref="B48:E48"/>
    <mergeCell ref="F48:I48"/>
    <mergeCell ref="J48:M48"/>
    <mergeCell ref="A1:O1"/>
    <mergeCell ref="A47:K47"/>
    <mergeCell ref="O2:R2"/>
    <mergeCell ref="F2:I2"/>
    <mergeCell ref="L47:M47"/>
  </mergeCells>
  <printOptions/>
  <pageMargins left="0.31496062992125984" right="0.31496062992125984" top="0.5" bottom="0.43" header="0.35433070866141736" footer="0.21"/>
  <pageSetup horizontalDpi="600" verticalDpi="600" orientation="landscape" scale="85" r:id="rId1"/>
  <headerFooter alignWithMargins="0">
    <oddFooter>&amp;L&amp;"Times New Roman CE,Obyčejné"&amp;8Rozbor za rok 2004</oddFoot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Pražáková Marcela</dc:creator>
  <cp:keywords/>
  <dc:description/>
  <cp:lastModifiedBy>v.cvejnova</cp:lastModifiedBy>
  <cp:lastPrinted>2005-04-18T07:28:17Z</cp:lastPrinted>
  <dcterms:created xsi:type="dcterms:W3CDTF">2001-10-18T11:13:00Z</dcterms:created>
  <dcterms:modified xsi:type="dcterms:W3CDTF">2005-04-19T06:17:27Z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1232747141</vt:i4>
  </property>
  <property fmtid="{D5CDD505-2E9C-101B-9397-08002B2CF9AE}" pid="3" name="_EmailSubject">
    <vt:lpwstr>rozbor internet</vt:lpwstr>
  </property>
  <property fmtid="{D5CDD505-2E9C-101B-9397-08002B2CF9AE}" pid="4" name="_AuthorEmail">
    <vt:lpwstr>zdenek.pechar@p5.mepnet.cz</vt:lpwstr>
  </property>
  <property fmtid="{D5CDD505-2E9C-101B-9397-08002B2CF9AE}" pid="5" name="_AuthorEmailDisplayName">
    <vt:lpwstr>Pechar Zdeněk, Ing.</vt:lpwstr>
  </property>
  <property fmtid="{D5CDD505-2E9C-101B-9397-08002B2CF9AE}" pid="6" name="_PreviousAdHocReviewCycleID">
    <vt:i4>104311874</vt:i4>
  </property>
  <property fmtid="{D5CDD505-2E9C-101B-9397-08002B2CF9AE}" pid="7" name="_ReviewingToolsShownOnce">
    <vt:lpwstr/>
  </property>
</Properties>
</file>