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125" yWindow="570" windowWidth="19320" windowHeight="13620" tabRatio="937" activeTab="0"/>
  </bookViews>
  <sheets>
    <sheet name="1 příjmy " sheetId="1" r:id="rId1"/>
    <sheet name="2 výdaje" sheetId="2" r:id="rId2"/>
    <sheet name="3 náklady a výnosy ZČ" sheetId="3" r:id="rId3"/>
    <sheet name="4 ostatní zdaňovaná činnost" sheetId="4" r:id="rId4"/>
    <sheet name="5 investice" sheetId="5" r:id="rId5"/>
    <sheet name=" 6 PO" sheetId="6" r:id="rId6"/>
    <sheet name="7 výsledky hospod PO" sheetId="7" r:id="rId7"/>
    <sheet name="8 odměny zastup." sheetId="8" r:id="rId8"/>
    <sheet name="9 dotace" sheetId="9" r:id="rId9"/>
    <sheet name="10 Výkaz zisku a ztráty SOR" sheetId="10" r:id="rId10"/>
    <sheet name="11 PŘEHLED MAJETKU MČ" sheetId="11" r:id="rId11"/>
    <sheet name="12 Majetek organizací zříz.MČ" sheetId="12" r:id="rId12"/>
    <sheet name="13 Vyúčtování FV" sheetId="13" r:id="rId13"/>
    <sheet name="List1" sheetId="14" r:id="rId14"/>
  </sheets>
  <definedNames>
    <definedName name="_xlnm.Print_Area" localSheetId="5">' 6 PO'!$A$1:$O$40</definedName>
    <definedName name="_xlnm.Print_Area" localSheetId="0">'1 příjmy '!$A$1:$F$48</definedName>
    <definedName name="_xlnm.Print_Area" localSheetId="9">'10 Výkaz zisku a ztráty SOR'!$A$1:$G$105</definedName>
    <definedName name="_xlnm.Print_Area" localSheetId="10">'11 PŘEHLED MAJETKU MČ'!$A$1:$U$19</definedName>
    <definedName name="_xlnm.Print_Area" localSheetId="12">'13 Vyúčtování FV'!$A$1:$B$58</definedName>
    <definedName name="_xlnm.Print_Area" localSheetId="2">'3 náklady a výnosy ZČ'!$A$1:$BB$40</definedName>
    <definedName name="_xlnm.Print_Area" localSheetId="3">'4 ostatní zdaňovaná činnost'!$A$1:$V$64</definedName>
    <definedName name="_xlnm.Print_Area" localSheetId="4">'5 investice'!$A$1:$E$79</definedName>
    <definedName name="_xlnm.Print_Area" localSheetId="6">'7 výsledky hospod PO'!$A$1:$I$37</definedName>
    <definedName name="_xlnm.Print_Area" localSheetId="7">'8 odměny zastup.'!$A$1:$D$16</definedName>
    <definedName name="_xlnm.Print_Area" localSheetId="8">'9 dotace'!$A$1:$G$63</definedName>
  </definedNames>
  <calcPr fullCalcOnLoad="1"/>
</workbook>
</file>

<file path=xl/comments11.xml><?xml version="1.0" encoding="utf-8"?>
<comments xmlns="http://schemas.openxmlformats.org/spreadsheetml/2006/main">
  <authors>
    <author> </author>
  </authors>
  <commentList>
    <comment ref="U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Přírůstky zvýšeny o částku 203033(VHČ), která nebyla načtena do KS 2011.</t>
        </r>
      </text>
    </comment>
  </commentList>
</comments>
</file>

<file path=xl/sharedStrings.xml><?xml version="1.0" encoding="utf-8"?>
<sst xmlns="http://schemas.openxmlformats.org/spreadsheetml/2006/main" count="1344" uniqueCount="757">
  <si>
    <t>prodej majetku - statut</t>
  </si>
  <si>
    <t>výnosy podílových domů</t>
  </si>
  <si>
    <t>jiné ostatní výnosy</t>
  </si>
  <si>
    <t>CELKEM</t>
  </si>
  <si>
    <t>opravy a údržba nad 200  tis.Kč</t>
  </si>
  <si>
    <t>opravy a údržba do 200  tis.Kč</t>
  </si>
  <si>
    <t>Přijaté pojistné náhrady</t>
  </si>
  <si>
    <t xml:space="preserve"> T ř í d a  1 - D a ň o v é    p ř í j m y</t>
  </si>
  <si>
    <t>Poplatek za provozovaný VHP a VLT</t>
  </si>
  <si>
    <t>T ř í d a   2 - N e d a ň o v é    p ř í j m y</t>
  </si>
  <si>
    <t>T ř í d a  4 - P ř i j a t é     t r a n s f e r y</t>
  </si>
  <si>
    <t>Neinvestiční transfer ze státního rozpočtu</t>
  </si>
  <si>
    <t>Neinvestiční transfery od HMP</t>
  </si>
  <si>
    <t>Převody ze zdaňované činnosti</t>
  </si>
  <si>
    <t>0608</t>
  </si>
  <si>
    <t>0912</t>
  </si>
  <si>
    <t>0924</t>
  </si>
  <si>
    <t>0926</t>
  </si>
  <si>
    <t>1000</t>
  </si>
  <si>
    <t>Druh výdaje a kapitola</t>
  </si>
  <si>
    <t>S O U H R N   V Ý D A J Ů    K A P I T O L</t>
  </si>
  <si>
    <t xml:space="preserve">kap. 04 - Školství     </t>
  </si>
  <si>
    <t xml:space="preserve">kap. 05 - Sociální věci a zdravotnictví  </t>
  </si>
  <si>
    <t>kap. 06 - Kultura</t>
  </si>
  <si>
    <t>kap. 07 - Bezpečnost a veřejný pořádek</t>
  </si>
  <si>
    <t>kap. 09 - Místní správa</t>
  </si>
  <si>
    <t>INVESTIČNÍ VÝDAJE - CELKEM</t>
  </si>
  <si>
    <t>P Ř E H L E D    A K C Í</t>
  </si>
  <si>
    <t>Rekonstrukce centrální části parku Na Skalce</t>
  </si>
  <si>
    <t>Výdaje na průzkumy, studie a projekty</t>
  </si>
  <si>
    <t>kap. 04 - Školství</t>
  </si>
  <si>
    <t xml:space="preserve">Nákup softwarového vybavení </t>
  </si>
  <si>
    <t>Celkem</t>
  </si>
  <si>
    <t xml:space="preserve">NÁZEV </t>
  </si>
  <si>
    <t>HLAVNÍ ČINNOST</t>
  </si>
  <si>
    <t>DOPLŇKOVÁ ČINNOST</t>
  </si>
  <si>
    <t xml:space="preserve">Náklady </t>
  </si>
  <si>
    <t>Výnosy</t>
  </si>
  <si>
    <t>Hospodářský výsledek</t>
  </si>
  <si>
    <t>Plán</t>
  </si>
  <si>
    <t xml:space="preserve">% </t>
  </si>
  <si>
    <t>%</t>
  </si>
  <si>
    <t xml:space="preserve">ZŠ a MŠ Barrandov </t>
  </si>
  <si>
    <t>FZŠ Barrandov II.</t>
  </si>
  <si>
    <t>FZŠ Drtinova</t>
  </si>
  <si>
    <t>ZŠ a MŠ Grafická</t>
  </si>
  <si>
    <t>ZŠ Kořenského</t>
  </si>
  <si>
    <t>ZŠ Nepomucká</t>
  </si>
  <si>
    <t>ZŠ Plzeňská</t>
  </si>
  <si>
    <t>ZŠ Podbělohorská</t>
  </si>
  <si>
    <t>ZŠ a MŠ Radlická</t>
  </si>
  <si>
    <t xml:space="preserve">ZŠ a MŠ Tyršova </t>
  </si>
  <si>
    <t>ZŠ a MŠ U Santošky</t>
  </si>
  <si>
    <t>ZŠ waldorfská</t>
  </si>
  <si>
    <t>ZŠ Weberova</t>
  </si>
  <si>
    <t>Celkem ZŠ</t>
  </si>
  <si>
    <t>MŠ Beníškové</t>
  </si>
  <si>
    <t>MŠ Hlubočepská</t>
  </si>
  <si>
    <t>MŠ Kroupova</t>
  </si>
  <si>
    <t>MŠ Kudrnova</t>
  </si>
  <si>
    <t>MŠ Kurandové</t>
  </si>
  <si>
    <t>MŠ Lohniského 830</t>
  </si>
  <si>
    <t>MŠ Lohniského 851</t>
  </si>
  <si>
    <t>MŠ Nad Palatou</t>
  </si>
  <si>
    <t>MŠ Nám.14.října</t>
  </si>
  <si>
    <t>MŠ Peroutkova</t>
  </si>
  <si>
    <t>MŠ Peškova</t>
  </si>
  <si>
    <t>MŠ Podbělohorská</t>
  </si>
  <si>
    <t>MŠ Tréglova</t>
  </si>
  <si>
    <t>MŠ Trojdílná</t>
  </si>
  <si>
    <t>MŠ U Železničního mostu</t>
  </si>
  <si>
    <t>Celkem MŠ</t>
  </si>
  <si>
    <t>C S O P</t>
  </si>
  <si>
    <t>ZZ Smíchov</t>
  </si>
  <si>
    <t>KK Poštovka</t>
  </si>
  <si>
    <t>Položka</t>
  </si>
  <si>
    <t>Přijaté nekapitálové příspěvky a ost.nedaň. příjmy</t>
  </si>
  <si>
    <t>OVV</t>
  </si>
  <si>
    <t>KTA</t>
  </si>
  <si>
    <t>Centra, stř. 92 (J. Plachty)</t>
  </si>
  <si>
    <t>Centra, stř. 93 (Staropramenná)</t>
  </si>
  <si>
    <t>Poliklinika Kartouzská, stř. 94</t>
  </si>
  <si>
    <t>Poliklinika Barrandov, stř. 95</t>
  </si>
  <si>
    <t>Sportovní centrum Barrandov, stř. 98</t>
  </si>
  <si>
    <t>Areál Klikatá, stř. 99</t>
  </si>
  <si>
    <t>Centra, stř. 97 (nebytové prostory)</t>
  </si>
  <si>
    <t>Ostatní zdaňovaná činnost, stř. 90 a 96</t>
  </si>
  <si>
    <t>OVS</t>
  </si>
  <si>
    <t>OEK</t>
  </si>
  <si>
    <t>v tis.Kč</t>
  </si>
  <si>
    <t>Projekt "Snížení imisní zátěže z dopravy ozeleněním ulic pomocí izolační zeleně v Praze 5"</t>
  </si>
  <si>
    <t>kap. 02 - Městská zeleň a ochrana životního prostředí</t>
  </si>
  <si>
    <t xml:space="preserve">kap. 08 - Bytové hospodářství, komunální služby a územní rozvoj </t>
  </si>
  <si>
    <t>kap. 08 - Bytové hospodářství</t>
  </si>
  <si>
    <t xml:space="preserve">kapitola 09
§ 6112 - Zastupitelstva obcí
</t>
  </si>
  <si>
    <t>podkapitola 0926</t>
  </si>
  <si>
    <t>Personální věci</t>
  </si>
  <si>
    <t>5019 - Ostatní platy</t>
  </si>
  <si>
    <t>5023 - Odměny členů zastupitelstev</t>
  </si>
  <si>
    <t>5029 - Ostatní platby za provedenou práci</t>
  </si>
  <si>
    <t>5031 - Sociální zabezpečení</t>
  </si>
  <si>
    <t>5032 - Zdravotní pojištění</t>
  </si>
  <si>
    <t>5039 - Ostatní povinné pojistné</t>
  </si>
  <si>
    <t>Výdaje celkem</t>
  </si>
  <si>
    <t xml:space="preserve">Ostatní přijaté vratky transferů </t>
  </si>
  <si>
    <t>2324-2329</t>
  </si>
  <si>
    <t>ORJ</t>
  </si>
  <si>
    <t>účel dotace - název akce</t>
  </si>
  <si>
    <t>poskytnuto
dle usnesení</t>
  </si>
  <si>
    <t>%
čerpání</t>
  </si>
  <si>
    <t xml:space="preserve">Dlouhodobé poskytnuté zálohy </t>
  </si>
  <si>
    <t xml:space="preserve">Celkem </t>
  </si>
  <si>
    <t>Rezerva kapitálových výdajů</t>
  </si>
  <si>
    <t>kap. 10 - Finanční operace</t>
  </si>
  <si>
    <t>1009</t>
  </si>
  <si>
    <t>Č.p.</t>
  </si>
  <si>
    <t>Název položky</t>
  </si>
  <si>
    <t>Účet</t>
  </si>
  <si>
    <t>A.</t>
  </si>
  <si>
    <t>Náklady</t>
  </si>
  <si>
    <t>I.</t>
  </si>
  <si>
    <t>Náklady z činnosti</t>
  </si>
  <si>
    <t>1.</t>
  </si>
  <si>
    <t>Spotřeba materiálu</t>
  </si>
  <si>
    <t>501</t>
  </si>
  <si>
    <t>2.</t>
  </si>
  <si>
    <t>Spotřeba energie</t>
  </si>
  <si>
    <t>502</t>
  </si>
  <si>
    <t>3.</t>
  </si>
  <si>
    <t>Spotřeba jiných neskladovatelných dodávek</t>
  </si>
  <si>
    <t>503</t>
  </si>
  <si>
    <t>4.</t>
  </si>
  <si>
    <t>Prodané zboží</t>
  </si>
  <si>
    <t>504</t>
  </si>
  <si>
    <t>5.</t>
  </si>
  <si>
    <t>Opravy a udržování</t>
  </si>
  <si>
    <t>511</t>
  </si>
  <si>
    <t>6.</t>
  </si>
  <si>
    <t>Cestovné</t>
  </si>
  <si>
    <t>512</t>
  </si>
  <si>
    <t>7.</t>
  </si>
  <si>
    <t>Náklady na reprezentaci</t>
  </si>
  <si>
    <t>513</t>
  </si>
  <si>
    <t>8.</t>
  </si>
  <si>
    <t>Ostatní služby</t>
  </si>
  <si>
    <t>518</t>
  </si>
  <si>
    <t>9.</t>
  </si>
  <si>
    <t>Mzdové náklady</t>
  </si>
  <si>
    <t>521</t>
  </si>
  <si>
    <t>11.</t>
  </si>
  <si>
    <t>Zákonné sociální pojištění</t>
  </si>
  <si>
    <t>524</t>
  </si>
  <si>
    <t>12.</t>
  </si>
  <si>
    <t>Jiné sociální pojištění</t>
  </si>
  <si>
    <t>525</t>
  </si>
  <si>
    <t>13.</t>
  </si>
  <si>
    <t>Zákonné sociální náklady</t>
  </si>
  <si>
    <t>527</t>
  </si>
  <si>
    <t>14.</t>
  </si>
  <si>
    <t>Jiné sociální náklady</t>
  </si>
  <si>
    <t>528</t>
  </si>
  <si>
    <t>15.</t>
  </si>
  <si>
    <t>Daň silniční</t>
  </si>
  <si>
    <t>531</t>
  </si>
  <si>
    <t>16.</t>
  </si>
  <si>
    <t>Daň z nemovitostí</t>
  </si>
  <si>
    <t>532</t>
  </si>
  <si>
    <t>17.</t>
  </si>
  <si>
    <t>Jiné daně a poplatky</t>
  </si>
  <si>
    <t>538</t>
  </si>
  <si>
    <t>19.</t>
  </si>
  <si>
    <t>Smluvní pokuty a úroky z prodlení</t>
  </si>
  <si>
    <t>541</t>
  </si>
  <si>
    <t>20.</t>
  </si>
  <si>
    <t>Jiné pokuty a penále</t>
  </si>
  <si>
    <t>542</t>
  </si>
  <si>
    <t>21.</t>
  </si>
  <si>
    <t>Dary</t>
  </si>
  <si>
    <t>543</t>
  </si>
  <si>
    <t>22.</t>
  </si>
  <si>
    <t>Prodaný materiál</t>
  </si>
  <si>
    <t>544</t>
  </si>
  <si>
    <t>23.</t>
  </si>
  <si>
    <t>Manka a škody</t>
  </si>
  <si>
    <t>547</t>
  </si>
  <si>
    <t>24.</t>
  </si>
  <si>
    <t>Tvorba fondů</t>
  </si>
  <si>
    <t>548</t>
  </si>
  <si>
    <t>25.</t>
  </si>
  <si>
    <t>Odpisy dlouhodobého majetku</t>
  </si>
  <si>
    <t>551</t>
  </si>
  <si>
    <t>26.</t>
  </si>
  <si>
    <t>Zůstatková cena prodaného dlouhodobého nehmotného majetku</t>
  </si>
  <si>
    <t>552</t>
  </si>
  <si>
    <t>27.</t>
  </si>
  <si>
    <t>Zůstatková cena prodaného dlouhodobého hmotného majetku</t>
  </si>
  <si>
    <t>553</t>
  </si>
  <si>
    <t>28.</t>
  </si>
  <si>
    <t>Prodané pozemky</t>
  </si>
  <si>
    <t>554</t>
  </si>
  <si>
    <t>29.</t>
  </si>
  <si>
    <t>Tvorba a zúčtování rezerv</t>
  </si>
  <si>
    <t>555</t>
  </si>
  <si>
    <t>30.</t>
  </si>
  <si>
    <t>Tvorba a zúčtování opravných položek</t>
  </si>
  <si>
    <t>556</t>
  </si>
  <si>
    <t>31.</t>
  </si>
  <si>
    <t>Náklady z odepsaných pohledávek</t>
  </si>
  <si>
    <t>557</t>
  </si>
  <si>
    <t>32.</t>
  </si>
  <si>
    <t>Ostatní náklady z činnosti</t>
  </si>
  <si>
    <t>549</t>
  </si>
  <si>
    <t>II.</t>
  </si>
  <si>
    <t>Finanční náklady</t>
  </si>
  <si>
    <t>Prodané cenné papíry a podíly</t>
  </si>
  <si>
    <t>561</t>
  </si>
  <si>
    <t>Úroky</t>
  </si>
  <si>
    <t>562</t>
  </si>
  <si>
    <t>Kurzové ztráty</t>
  </si>
  <si>
    <t>563</t>
  </si>
  <si>
    <t>Náklady z přecenění reálnou hodnotou</t>
  </si>
  <si>
    <t>564</t>
  </si>
  <si>
    <t>Ostatní finanční náklady</t>
  </si>
  <si>
    <t>569</t>
  </si>
  <si>
    <t>III.</t>
  </si>
  <si>
    <t>Náklady na nespochybnitelé nároky na prostředky SR, RÚSC a SF</t>
  </si>
  <si>
    <t>Náklady na nároky na prostředky rozpočtů ÚSC</t>
  </si>
  <si>
    <t>572</t>
  </si>
  <si>
    <t>Náklady na ostatní nároky</t>
  </si>
  <si>
    <t>574</t>
  </si>
  <si>
    <t>Náklady celkem</t>
  </si>
  <si>
    <t>B.</t>
  </si>
  <si>
    <t>Výnosy z činnosti</t>
  </si>
  <si>
    <t>Výnosy z prodeje vlastních výrobků</t>
  </si>
  <si>
    <t>601</t>
  </si>
  <si>
    <t>Výnosy z prodeje služeb</t>
  </si>
  <si>
    <t>602</t>
  </si>
  <si>
    <t>Výnosy z pronájmu</t>
  </si>
  <si>
    <t>603</t>
  </si>
  <si>
    <t>Výnosy z prodaného zboží</t>
  </si>
  <si>
    <t>604</t>
  </si>
  <si>
    <t>Výnosy ze správních poplatků</t>
  </si>
  <si>
    <t>605</t>
  </si>
  <si>
    <t>Výnosy z místních poplatků</t>
  </si>
  <si>
    <t>606</t>
  </si>
  <si>
    <t>Jiné výnosy z vlastních výkonů</t>
  </si>
  <si>
    <t>609</t>
  </si>
  <si>
    <t>Změna stavu nedokončené výroby</t>
  </si>
  <si>
    <t>611</t>
  </si>
  <si>
    <t>10.</t>
  </si>
  <si>
    <t>Změna stavu polotovarů</t>
  </si>
  <si>
    <t>612</t>
  </si>
  <si>
    <t>Změna stavu výrobků</t>
  </si>
  <si>
    <t>613</t>
  </si>
  <si>
    <t>Změna stavu ostatních zásob</t>
  </si>
  <si>
    <t>614</t>
  </si>
  <si>
    <t>Aktivace materiálu a zboží</t>
  </si>
  <si>
    <t>621</t>
  </si>
  <si>
    <t>Aktivace vnitroorganizačních služeb</t>
  </si>
  <si>
    <t>622</t>
  </si>
  <si>
    <t>Aktivace dlouhodobého nehmotného majetku</t>
  </si>
  <si>
    <t>623</t>
  </si>
  <si>
    <t>Aktivace dlouhodobého hmotného majetku</t>
  </si>
  <si>
    <t>624</t>
  </si>
  <si>
    <t>641</t>
  </si>
  <si>
    <t>18.</t>
  </si>
  <si>
    <t>642</t>
  </si>
  <si>
    <t>Výnosy z odepsaných pohledávek</t>
  </si>
  <si>
    <t>643</t>
  </si>
  <si>
    <t>Výnosy z prodeje materiálu</t>
  </si>
  <si>
    <t>644</t>
  </si>
  <si>
    <t>Výnosy z prodeje dlouhodobého nehmotného majetku</t>
  </si>
  <si>
    <t>645</t>
  </si>
  <si>
    <t>Výnosy z prodeje dlouhodobého hmotného majetku kromě pozemků</t>
  </si>
  <si>
    <t>646</t>
  </si>
  <si>
    <t>Výnosy z prodeje pozemků</t>
  </si>
  <si>
    <t>647</t>
  </si>
  <si>
    <t>Čerpání fondů</t>
  </si>
  <si>
    <t>648</t>
  </si>
  <si>
    <t>Ostatní výnosy z činnosti</t>
  </si>
  <si>
    <t>649</t>
  </si>
  <si>
    <t>Finanční výnosy</t>
  </si>
  <si>
    <t>Výnosy z prodeje cenných papírů a podílů</t>
  </si>
  <si>
    <t>661</t>
  </si>
  <si>
    <t>662</t>
  </si>
  <si>
    <t>Kurzové zisky</t>
  </si>
  <si>
    <t>663</t>
  </si>
  <si>
    <t>Výnosy z přecenění reálnou hodnotou</t>
  </si>
  <si>
    <t>664</t>
  </si>
  <si>
    <t>Výnosy z dlouhodobého finančního majetku</t>
  </si>
  <si>
    <t>665</t>
  </si>
  <si>
    <t>Ostatní finanční výnosy</t>
  </si>
  <si>
    <t>669</t>
  </si>
  <si>
    <t>Výnosy z daní a poplatků</t>
  </si>
  <si>
    <t>Výnosy z daně z příjmů fyzických osob</t>
  </si>
  <si>
    <t>631</t>
  </si>
  <si>
    <t>Výnosy z daně z příjmů právnických osob</t>
  </si>
  <si>
    <t>632</t>
  </si>
  <si>
    <t>Výnosy ze sociálního pojištění</t>
  </si>
  <si>
    <t>633</t>
  </si>
  <si>
    <t>Výnosy z daně z přidané hodnoty</t>
  </si>
  <si>
    <t>634</t>
  </si>
  <si>
    <t>Výnosy ze spotřebních daní</t>
  </si>
  <si>
    <t>635</t>
  </si>
  <si>
    <t>Výnosy z majetkových daní</t>
  </si>
  <si>
    <t>636</t>
  </si>
  <si>
    <t>Výnosy z energetických daní</t>
  </si>
  <si>
    <t>637</t>
  </si>
  <si>
    <t>Výnosy z ostatních daní a poplatků</t>
  </si>
  <si>
    <t>639</t>
  </si>
  <si>
    <t>IV.</t>
  </si>
  <si>
    <t>Výnosy z nespochybnitelných nároků na prostředky SR, RÚSC a SF</t>
  </si>
  <si>
    <t>Výnosy z nároků na prostředky státního rozpočtu</t>
  </si>
  <si>
    <t>671</t>
  </si>
  <si>
    <t>Výnosy z nároků na prostředky rozpočtů ÚSC</t>
  </si>
  <si>
    <t>672</t>
  </si>
  <si>
    <t>Výnosy z nároků na prostředky státních fondů</t>
  </si>
  <si>
    <t>673</t>
  </si>
  <si>
    <t>Výnosy z ostatních nároků</t>
  </si>
  <si>
    <t>674</t>
  </si>
  <si>
    <t>Výnosy celkem</t>
  </si>
  <si>
    <t>VI.</t>
  </si>
  <si>
    <t>VÝSLEDEK HOSPODAŘENÍ</t>
  </si>
  <si>
    <t>Výsledek hospodaření před zdaněním</t>
  </si>
  <si>
    <t>-</t>
  </si>
  <si>
    <t>Daň z příjmů</t>
  </si>
  <si>
    <t>591</t>
  </si>
  <si>
    <t>Dodatečné odvody daně z příjmů</t>
  </si>
  <si>
    <t>595</t>
  </si>
  <si>
    <t>Výsledek hospodaření po zdanění</t>
  </si>
  <si>
    <t>účet, druh majetku</t>
  </si>
  <si>
    <t>rok</t>
  </si>
  <si>
    <t>počáteční stav</t>
  </si>
  <si>
    <t>přírůstek</t>
  </si>
  <si>
    <t>úbytek</t>
  </si>
  <si>
    <t>konečný stav</t>
  </si>
  <si>
    <t>013 - Dlouhodobý nehmotný majetek 
          nad 60 tis. Kč</t>
  </si>
  <si>
    <t>018 - Drobný dlouhodobý nehmotný majetek 
           (7-60 tis. |Kč)</t>
  </si>
  <si>
    <t>021 - Budovy, stavby</t>
  </si>
  <si>
    <t>022 - Dlouhodobý hmotný majetek 
           nad 40 tis. Kč</t>
  </si>
  <si>
    <t>029 - Ostatní dlouhodobý hmotný majetek 
           (koně)</t>
  </si>
  <si>
    <t>028 - Drobný dlouhodobý hmotný majetek 
           od 3-40 tis. Kč</t>
  </si>
  <si>
    <t>031 - Pozemky</t>
  </si>
  <si>
    <t>032 - Umělecké předměty</t>
  </si>
  <si>
    <t>Nedokončený dlouhodobý hmotný majetek</t>
  </si>
  <si>
    <t>Nedokončený dlouhodobý nehmotný majetek</t>
  </si>
  <si>
    <t>Zálohy na investice</t>
  </si>
  <si>
    <t>Dlouhodobé pohledávky (na účtu poskytnuté návratné finanční výpomoci dlouhodobé)</t>
  </si>
  <si>
    <t>A/ Povinné odvody</t>
  </si>
  <si>
    <t>Odvody do státního rozpočtu</t>
  </si>
  <si>
    <t>Odvody do rozpočtu HMP</t>
  </si>
  <si>
    <t>Povinné odvody celkem</t>
  </si>
  <si>
    <t>B/ Povinné doplatky od HMP</t>
  </si>
  <si>
    <t>Povinné doplatky od HMP celkem</t>
  </si>
  <si>
    <t xml:space="preserve">ZŠ a MŠ Grafická </t>
  </si>
  <si>
    <t>Informační centrum Praha 5, o.p.s.</t>
  </si>
  <si>
    <t xml:space="preserve">Celkem odvody </t>
  </si>
  <si>
    <t>D/ Ostatní odvody organizací</t>
  </si>
  <si>
    <t>E/ Městská část odvede či převede dále</t>
  </si>
  <si>
    <t>C E L K E M   ODVODY,  PŘEVODY  A  VYPOŘÁDÁNÍ</t>
  </si>
  <si>
    <t>CELKOVÝ  VÝSLEDEK   HOSPODAŘENÍ PO ODVODECH</t>
  </si>
  <si>
    <t>NÁZEV ORGANIZACE</t>
  </si>
  <si>
    <t>ODVOD</t>
  </si>
  <si>
    <t>FOND</t>
  </si>
  <si>
    <t xml:space="preserve">FOND </t>
  </si>
  <si>
    <t>MČ</t>
  </si>
  <si>
    <t>HMP</t>
  </si>
  <si>
    <t>ODMĚN</t>
  </si>
  <si>
    <t>REZERVNÍ</t>
  </si>
  <si>
    <t>0634</t>
  </si>
  <si>
    <t>Příloha č.5
v tis.Kč</t>
  </si>
  <si>
    <t>Příloha č. 6
v tis.Kč</t>
  </si>
  <si>
    <t>Správní poplatky</t>
  </si>
  <si>
    <t>Pobytové poplatky</t>
  </si>
  <si>
    <t>Daň z nemovitosti</t>
  </si>
  <si>
    <t xml:space="preserve">Třída  1  C E L K E M   </t>
  </si>
  <si>
    <t>Příjmy z úroků</t>
  </si>
  <si>
    <t xml:space="preserve">Pokuty </t>
  </si>
  <si>
    <t>Třída 2   C E L K E M</t>
  </si>
  <si>
    <t xml:space="preserve">VLASTNÍ  PŘÍJMY  CELKEM </t>
  </si>
  <si>
    <t xml:space="preserve">C E L K E M    P Ř Í J M Y  </t>
  </si>
  <si>
    <t>neinvestiční</t>
  </si>
  <si>
    <t>granty</t>
  </si>
  <si>
    <t>nájmy z bytů</t>
  </si>
  <si>
    <t>nájmy z pozemků</t>
  </si>
  <si>
    <t>úroky z účtu</t>
  </si>
  <si>
    <t>pokuty, penále</t>
  </si>
  <si>
    <t>odhady, znalecké posudky</t>
  </si>
  <si>
    <t>odměna za správu</t>
  </si>
  <si>
    <t>inženýring</t>
  </si>
  <si>
    <t>ostatní služby</t>
  </si>
  <si>
    <t>odpisy DHM</t>
  </si>
  <si>
    <t>zůstatková cena prodaného DHM</t>
  </si>
  <si>
    <t>materiálové náklady</t>
  </si>
  <si>
    <t>odměna za privatizaci</t>
  </si>
  <si>
    <t xml:space="preserve">P Ř Í J M Y  </t>
  </si>
  <si>
    <t>Třída  4  C E L K E M</t>
  </si>
  <si>
    <t>nájmy z nebytových prostor</t>
  </si>
  <si>
    <t>Poplatek ze psů</t>
  </si>
  <si>
    <t>Poplatek za užívání veřejného prostranství</t>
  </si>
  <si>
    <t>Poplatek ze vstupného</t>
  </si>
  <si>
    <t>Poplatek z ubytovací kapacity</t>
  </si>
  <si>
    <t xml:space="preserve">Splátky půjček do sociálního  fondu </t>
  </si>
  <si>
    <t>Poplatky za znečišťování ovzduší</t>
  </si>
  <si>
    <t>Příjmy z poskytování služeb celkem</t>
  </si>
  <si>
    <t>Odvod výtěžku z provozování loterií</t>
  </si>
  <si>
    <t>Odvody příspěvkových organizací</t>
  </si>
  <si>
    <t xml:space="preserve">C  E  L  K  E  M   </t>
  </si>
  <si>
    <t>investiční</t>
  </si>
  <si>
    <t>Druh</t>
  </si>
  <si>
    <t>SR</t>
  </si>
  <si>
    <t>UR</t>
  </si>
  <si>
    <t>Skut.</t>
  </si>
  <si>
    <t xml:space="preserve"> %</t>
  </si>
  <si>
    <t xml:space="preserve"> % </t>
  </si>
  <si>
    <t>Spravované domy</t>
  </si>
  <si>
    <t>z toho podílové</t>
  </si>
  <si>
    <t>Bytové jednotky</t>
  </si>
  <si>
    <t>Nebytové prostory</t>
  </si>
  <si>
    <t>Kotelny</t>
  </si>
  <si>
    <t>% k UR</t>
  </si>
  <si>
    <t>náklady</t>
  </si>
  <si>
    <t>výnosy</t>
  </si>
  <si>
    <t>majetek</t>
  </si>
  <si>
    <t>výsledky hospodaření</t>
  </si>
  <si>
    <t>celkem</t>
  </si>
  <si>
    <t>náklady podílové domy</t>
  </si>
  <si>
    <t>daň z převodu nemovitosti</t>
  </si>
  <si>
    <t>jiné ostatní náklady</t>
  </si>
  <si>
    <t>prodej majetku - privatizace</t>
  </si>
  <si>
    <t>zdaňovaná činnost</t>
  </si>
  <si>
    <t>hlavní činnost</t>
  </si>
  <si>
    <t>Příloha č.  10
v Kč</t>
  </si>
  <si>
    <t>Příloha č. 11
v Kč</t>
  </si>
  <si>
    <t>Příloha č.12
v Kč</t>
  </si>
  <si>
    <t>Příloha č. 13</t>
  </si>
  <si>
    <t xml:space="preserve">                Výsledky hospodaření Městské části Praha 5 za rok 2012
              Příjmy - hlavní činnost</t>
  </si>
  <si>
    <t>SR 2012</t>
  </si>
  <si>
    <t>UR 2012</t>
  </si>
  <si>
    <t>Skutečnost k
31.12.2012</t>
  </si>
  <si>
    <t>Skutečnost 
k 31.12.2012</t>
  </si>
  <si>
    <t xml:space="preserve">                              Investiční výdaje Městské části Praha 5 za rok 2012</t>
  </si>
  <si>
    <t xml:space="preserve">                VÝSLEDKY HOSPODAŘENÍ příspěvkových organizací zřízených MČ za rok 2012</t>
  </si>
  <si>
    <r>
      <t xml:space="preserve">                            Výsledky hospodaření organizací zřízených MČ za rok 2012 příděly do fondů  a stanovení odvodů                                              </t>
    </r>
  </si>
  <si>
    <t xml:space="preserve">                  Výsledky hospodaření Městské části Praha 5 za rok 2012
               Odměňování členů zastupitelstva</t>
  </si>
  <si>
    <t>2012</t>
  </si>
  <si>
    <t xml:space="preserve">                    Přehled o pohybu dlouhodobého majetku MČ Praha 5                                                          
                   rok 2010 - 2012       </t>
  </si>
  <si>
    <t xml:space="preserve">                  Přehled o pohybu dlouhodobého majetku organizací zřízených MČ Praha 5                                                           
                  rok 2010 - 2012                                                                     </t>
  </si>
  <si>
    <r>
      <t xml:space="preserve">                       </t>
    </r>
    <r>
      <rPr>
        <b/>
        <sz val="14"/>
        <rFont val="Times New Roman"/>
        <family val="1"/>
      </rPr>
      <t xml:space="preserve">                 Vyúčtování finančních vztahů za rok 2012                                 </t>
    </r>
    <r>
      <rPr>
        <sz val="11"/>
        <rFont val="Times New Roman"/>
        <family val="1"/>
      </rPr>
      <t>v Kč</t>
    </r>
  </si>
  <si>
    <t>Výsledek hospodaření za rok 2012</t>
  </si>
  <si>
    <t>2122-2123</t>
  </si>
  <si>
    <t xml:space="preserve">Finanční vypořádání HMP r. 2011 </t>
  </si>
  <si>
    <t>T ř í d a   3 - K a p i t á l o v é    p ř í j m y</t>
  </si>
  <si>
    <t xml:space="preserve">Přijaté dary na pořízení dlouhodobého majetku </t>
  </si>
  <si>
    <t>Třída 3   C E L K E M</t>
  </si>
  <si>
    <t>Neinvestiční přijaté transfery</t>
  </si>
  <si>
    <t>Ostatní neinvestiční přijaté transfery ze stát.rozpočtu</t>
  </si>
  <si>
    <t>Neinvestiční přijaté transfery od krajů</t>
  </si>
  <si>
    <t>Ostatní neinvestiční transfer od rozp.územ.úrovně</t>
  </si>
  <si>
    <t>Investiční přijaté transfery od obcí</t>
  </si>
  <si>
    <t>Investiční přijaté transfery od krajů</t>
  </si>
  <si>
    <t xml:space="preserve">Třída 8 - financování </t>
  </si>
  <si>
    <t xml:space="preserve">           - přebytek minulého roku  (na ZBÚ)</t>
  </si>
  <si>
    <t xml:space="preserve">           - poskytnutá půjčka MČ Lipence</t>
  </si>
  <si>
    <t xml:space="preserve">           - tř. 8 /SF/</t>
  </si>
  <si>
    <t xml:space="preserve">           - úroky termínovaného vkladu</t>
  </si>
  <si>
    <t xml:space="preserve">           - přenesená daňová povinnost</t>
  </si>
  <si>
    <t>V Ý D A J E</t>
  </si>
  <si>
    <t>Rozpočet 2012</t>
  </si>
  <si>
    <t>kapitola</t>
  </si>
  <si>
    <t>podkapitola</t>
  </si>
  <si>
    <t>druh výdaje</t>
  </si>
  <si>
    <t>schválený rozpočet</t>
  </si>
  <si>
    <t>upravený rozpočet</t>
  </si>
  <si>
    <t>označení</t>
  </si>
  <si>
    <t>název</t>
  </si>
  <si>
    <t>01
územní rozvoj a rozvoj bydlení</t>
  </si>
  <si>
    <t>0134</t>
  </si>
  <si>
    <t>odbor vnějších vztahů</t>
  </si>
  <si>
    <t>0143</t>
  </si>
  <si>
    <t>odbor bytů a privatizace</t>
  </si>
  <si>
    <t>0144</t>
  </si>
  <si>
    <t>odbor smluvních vztahů</t>
  </si>
  <si>
    <t>0145</t>
  </si>
  <si>
    <t>odbor rozvoje městské části</t>
  </si>
  <si>
    <t xml:space="preserve">          celkem kapitola</t>
  </si>
  <si>
    <t>02
městská zeleň a ochrana životního prostředí</t>
  </si>
  <si>
    <t>0238</t>
  </si>
  <si>
    <t>odbor servisních služeb</t>
  </si>
  <si>
    <t>0241</t>
  </si>
  <si>
    <t>odbor správy veřejného prostranství</t>
  </si>
  <si>
    <t>0242</t>
  </si>
  <si>
    <t>odbor majetku a investic</t>
  </si>
  <si>
    <t>03
doprava</t>
  </si>
  <si>
    <t>0341</t>
  </si>
  <si>
    <t>04
školství</t>
  </si>
  <si>
    <t>0440</t>
  </si>
  <si>
    <t>odbor školství, kultury a sportu</t>
  </si>
  <si>
    <t>0441</t>
  </si>
  <si>
    <t>0442</t>
  </si>
  <si>
    <t>0445</t>
  </si>
  <si>
    <t>05
sociální věci a zdravotnictví</t>
  </si>
  <si>
    <t>0539</t>
  </si>
  <si>
    <t>0542</t>
  </si>
  <si>
    <t>06
kultura</t>
  </si>
  <si>
    <t>odbor občansko-správní</t>
  </si>
  <si>
    <t>0624</t>
  </si>
  <si>
    <t>odbor vnitřní správy - informatika</t>
  </si>
  <si>
    <t>0626</t>
  </si>
  <si>
    <t>odbor kancelář tajemníka</t>
  </si>
  <si>
    <t>0638</t>
  </si>
  <si>
    <t>0639</t>
  </si>
  <si>
    <t>0640</t>
  </si>
  <si>
    <t>0642</t>
  </si>
  <si>
    <t>0646</t>
  </si>
  <si>
    <t>odbor občansko-správní a živnostenský</t>
  </si>
  <si>
    <t>07
bezpečnost a veřejný pořádek</t>
  </si>
  <si>
    <t>0737</t>
  </si>
  <si>
    <t>odbor kancelář starosty</t>
  </si>
  <si>
    <t>0739</t>
  </si>
  <si>
    <t>08
bytové hospodářství</t>
  </si>
  <si>
    <t>0808</t>
  </si>
  <si>
    <t>0838</t>
  </si>
  <si>
    <t>0839</t>
  </si>
  <si>
    <t>0841</t>
  </si>
  <si>
    <t>0842</t>
  </si>
  <si>
    <t>0843</t>
  </si>
  <si>
    <t>0844</t>
  </si>
  <si>
    <t>09
místní správa a zastupitelstva obcí</t>
  </si>
  <si>
    <t>0909</t>
  </si>
  <si>
    <t>odbor ekonomický</t>
  </si>
  <si>
    <t>odbor vnitřní správy</t>
  </si>
  <si>
    <t xml:space="preserve">0926 </t>
  </si>
  <si>
    <t>odbor kancelář tajemníka - sociální fond</t>
  </si>
  <si>
    <t>0937</t>
  </si>
  <si>
    <t>0938</t>
  </si>
  <si>
    <t>0942</t>
  </si>
  <si>
    <t>0944</t>
  </si>
  <si>
    <t>0948</t>
  </si>
  <si>
    <t>řízení rizik a kontrola</t>
  </si>
  <si>
    <t>10
ostatní činnosti</t>
  </si>
  <si>
    <t>Celkem výdaje</t>
  </si>
  <si>
    <t xml:space="preserve">                      Výsledky hospodaření Městské části Praha 5 za  rok 2012
                      Výdaje - hlavní činnost</t>
  </si>
  <si>
    <t>skutečnost k 31.12.2012</t>
  </si>
  <si>
    <t>Centra, stř. 91 (Machatého)</t>
  </si>
  <si>
    <t>Centra, stř. 9166 (SVJ)</t>
  </si>
  <si>
    <t>prodané pozemky</t>
  </si>
  <si>
    <t>nákl. z přecenění reál. hodnotou</t>
  </si>
  <si>
    <t>tvorba rezervy</t>
  </si>
  <si>
    <t>výnosy z přecenění reálnou hodnotou</t>
  </si>
  <si>
    <t>OSV</t>
  </si>
  <si>
    <t>OMI</t>
  </si>
  <si>
    <t>OBP</t>
  </si>
  <si>
    <t>výnosy z přecenění reál. hodnotou</t>
  </si>
  <si>
    <t>OOŽ</t>
  </si>
  <si>
    <t>OSS</t>
  </si>
  <si>
    <t xml:space="preserve">                           Výsledky hospodaření Městské části Praha 5 za rok 2012                                                        
                            Ostatní zdaňovaná činnost, střediska 90 a 96    </t>
  </si>
  <si>
    <t>Skutečnost 
k 30.9.2012</t>
  </si>
  <si>
    <t>Revitalizace Smíchovské náplavky - sportovně-kulturní využití plochy</t>
  </si>
  <si>
    <t xml:space="preserve">Projekční práce v rámci parků a městské zeleně </t>
  </si>
  <si>
    <t>Podzemní kontejnery - ul.Újezd, parc.č.1053, Praha 5 - Malá Strana</t>
  </si>
  <si>
    <t>Nákup městského mobiliáře</t>
  </si>
  <si>
    <t>Zajištění projekčních prací pro výstavbu a obnovu dětských hřišť</t>
  </si>
  <si>
    <t>Investiční akce malého rozsahu (např.oplocení, sportoviště, WC, dětská hřiště)</t>
  </si>
  <si>
    <t>Nákup herních prvků včetně montáže na stávající i nově budovaná dětská hřiště</t>
  </si>
  <si>
    <t>Vypracování předprojekčních průzkumů (geologick, dendrologické, geodetické), plánu a studií</t>
  </si>
  <si>
    <t>Rekonstrukce pěších zón a revitalizace městských parků Barrandov - projektové práce</t>
  </si>
  <si>
    <t>ZŠ Kořenského 760/10, stavební úpravy fasády, vč.výměny oken - uliční a dvorní fasády</t>
  </si>
  <si>
    <t>FZŠ Barrandov II, Praha 5 - Hlubočepy, V Remízku 919/4,rekonstrukce střechy pavilonu T</t>
  </si>
  <si>
    <t>ZŠ Nepomucká, objekt Beníškové 1258, stavební úpravy učebnového pavilonu, instalace plynové přípojky, rozvodů ÚT a vody</t>
  </si>
  <si>
    <t>ZŠ Praha 5 - Košíře, Weberova 1090, úpravy spojené s vřazováním třídy MŠ</t>
  </si>
  <si>
    <t>FZŠ Barrandov II, Praha 5 - Hlubočepy, V Remízku 919/4, výstavba sportovní haly</t>
  </si>
  <si>
    <t>MŠ Nám. 14. října - komplexní rekonstrukce kuchyně</t>
  </si>
  <si>
    <t>MŠ Podbělohorská - odvlhčení objektu, výměna oken a zateplení střechy - stav. Povolení</t>
  </si>
  <si>
    <t>MŠ Peškova - úprava zahrad a hřišť</t>
  </si>
  <si>
    <t>MŠ Kurandové - úprava zahrad a hřišť</t>
  </si>
  <si>
    <t>MŠ Marie Beníškové, objekt Naskové - úprava zahrad a hříšť</t>
  </si>
  <si>
    <t>MŠ Tréglova - úprava zahrad a hřišť</t>
  </si>
  <si>
    <t>MŠ Nad Palatou, objekt Pod Lipkami - úprava zahrad a hřišť</t>
  </si>
  <si>
    <t>Operační program Praha - Adaptabilita - investiční prostředky</t>
  </si>
  <si>
    <t>FZŠ Barrandov II. - úprava podlahy tělocvičny</t>
  </si>
  <si>
    <t>Zdravotnické zařízení Kartouzská, Kartouzská 204/6, Praha 5 - Smíchov, zřízení a rekonstrukce zdrojů tepla</t>
  </si>
  <si>
    <t>ZZ Kartouzská - rekonstrukce objektu A-I.etapa-1.část-dokončení EPS a slaboproudých rozvodů, realizace požádních uzávěrů a únikového východu z výtahu na bočním schodišti</t>
  </si>
  <si>
    <t>Vybudování parku pro seniory - Sacre Couer (spoluúčast)</t>
  </si>
  <si>
    <t>Vybudování parku pro seniory - Sacre Couer (dotace z HMP)</t>
  </si>
  <si>
    <t>Sportovní centrum Barrandov - lanový závěsný systém v bazénové hale pro obsluhu a údržbu světel a závěsů VZT</t>
  </si>
  <si>
    <t xml:space="preserve">Výstavba dětského hřiště Štěpánkova ul. (spoluúčast) </t>
  </si>
  <si>
    <t>Nadační příspěvek od Nadace ČEZ na výstavbu dětského hřiště Štěpánkova</t>
  </si>
  <si>
    <t>Dar městské policie hl.m. Prahy - výpočetní technika</t>
  </si>
  <si>
    <t>ZZ Kartouzská - proplacení pozastávky (požární schodiště a rekonstrukce přízemí)</t>
  </si>
  <si>
    <t xml:space="preserve">Objekt Pod Žvahovem 463/21b - rekonstrukce střechy, kanalizace </t>
  </si>
  <si>
    <t>MŠ V Úvalu, Weberova 299/33, Praha 5 - Motol, zateplení a rekonstrukce střechy, výměna oken, zateplení fasády</t>
  </si>
  <si>
    <t>SMŠ Korálek, U Nesypky 1509/26, Praha 5 - Smíchov, zateplení podkkroví a podlah, výměna oken, zateplení fasády    400</t>
  </si>
  <si>
    <t>VŠ MVVP, U Santošky 1093/17, Praha 5 - Smíchov, výměna oken dvorní a uliční fasády</t>
  </si>
  <si>
    <t>Štefánikova 246/15, Praha 5 - výměna okenních prvků a zateplení dvorní fasády objektu radnice MČ Praha 5</t>
  </si>
  <si>
    <t>Nákup interiérových prvků</t>
  </si>
  <si>
    <t>Kopírovací technika</t>
  </si>
  <si>
    <t>Obnova autoparku</t>
  </si>
  <si>
    <t>Umělecká díla a předměty</t>
  </si>
  <si>
    <t>Operační program Praha - Konkurenceschopnost na projekt e-Government</t>
  </si>
  <si>
    <t>0150</t>
  </si>
  <si>
    <t>odbor kancelář architekta</t>
  </si>
  <si>
    <t>0609</t>
  </si>
  <si>
    <t>1012</t>
  </si>
  <si>
    <t xml:space="preserve">                         Výsledky hospodaření Městské části Praha 5 za rok 2012
                          Náklady a výnosy - zdaňovaná činnost</t>
  </si>
  <si>
    <t>daň z příjmu práv. osob</t>
  </si>
  <si>
    <t xml:space="preserve">                                                     Výsledky hospodaření Městské části Praha 5 za rok 2012                                                                             
                                                       Ostatní zdaňovaná činnost, střediska 90 a 96  </t>
  </si>
  <si>
    <t>ZŠ a MŠ Kořenského</t>
  </si>
  <si>
    <t>odbor sociální problem. a prevence krim.</t>
  </si>
  <si>
    <t>Vybudování hřiště pro seniory Barrandov  (spoluúčast)</t>
  </si>
  <si>
    <t>Vybudování hřiště pro seniory Barrandov  (dotace z HMP)</t>
  </si>
  <si>
    <t>kap. 07  - Bezpečnost a veřejný pořádek</t>
  </si>
  <si>
    <t>č. usnesení</t>
  </si>
  <si>
    <t>vyčerpáno
k 31.12.2012</t>
  </si>
  <si>
    <t>neinvestiční účelová dotace ze státního rozpočtu na projekt "Řízení lidských zdrojů v Praze 5" v rámci operačního programu Lidské zdroje a zaměstnanost  (ÚZ 33514013)</t>
  </si>
  <si>
    <t>RHMP č.604 z 15.5.2012</t>
  </si>
  <si>
    <t>RHNP č. 1479 z 18.9.2012</t>
  </si>
  <si>
    <t>převod nevyčerpané neinvestiční účelové dotace ze státního rozpoču na projekt "Řízení lidských zdrojů v Praze 5" v rámci operačního programu Lidské zdroje a zaměstnanost  (ÚZ 33514013) z roku 2011</t>
  </si>
  <si>
    <t>převod z roku 2011</t>
  </si>
  <si>
    <t>celkem projekt Řízení lidských zdrojů</t>
  </si>
  <si>
    <t>neinvestiční účelová dotace ze státního rozpočtu z MF na výkon sociálně-právní ochrany dětí (ÚZ 98216) - I. záloha na I. Q. 2012</t>
  </si>
  <si>
    <t>RHMP č.240 z 6.3.2012</t>
  </si>
  <si>
    <t>neinvestiční účelová dotace ze státního rozpočtu z MF na výkon sociálně-právní ochrany dětí (ÚZ 98216) - II. záloha na II. Q. 2012</t>
  </si>
  <si>
    <t>RHMP č.531 ze 4.5.2012</t>
  </si>
  <si>
    <t>neinvestiční účelová dotace ze státního rozpočtu z MF na výkon sociálně-právní ochrany dětí (ÚZ 98216) - III. záloha na III. Q. 2012</t>
  </si>
  <si>
    <t>RHMP č. 1210 ze 14.8.2012</t>
  </si>
  <si>
    <t>neinvestiční účelová dotace ze státního rozpočtu z MF na výkon sociálně-právní ochrany dětí (ÚZ 98216) - IV. záloha na IV. čtvrtletí 2012</t>
  </si>
  <si>
    <t>RHMP č. 1810 z 30.10.2012</t>
  </si>
  <si>
    <t xml:space="preserve">celkem výkon sociálně právní ochrany dětí </t>
  </si>
  <si>
    <t>neinvestiční dotace ze státního rozpočtu na úhradu výdajů vzniklých v roce 2012 v souvislosti s přípravami voleb prezidenta ČR</t>
  </si>
  <si>
    <t>RHMP č. 1433 ze 11.9.2012</t>
  </si>
  <si>
    <t>doplatek dávek pomoci v hmotné nouzi ÚZ13008</t>
  </si>
  <si>
    <t>RHMP č. 1101 z 17.7.2012</t>
  </si>
  <si>
    <t>RHMP č. 1667 z 16.10.2012</t>
  </si>
  <si>
    <r>
      <rPr>
        <b/>
        <sz val="14"/>
        <rFont val="Times New Roman"/>
        <family val="1"/>
      </rPr>
      <t xml:space="preserve">                   </t>
    </r>
    <r>
      <rPr>
        <b/>
        <u val="single"/>
        <sz val="14"/>
        <rFont val="Times New Roman"/>
        <family val="1"/>
      </rPr>
      <t xml:space="preserve"> Přehled účelových dotací - spolupodílů z EU, SR a HMP za rok 2012</t>
    </r>
  </si>
  <si>
    <t>v Kč</t>
  </si>
  <si>
    <r>
      <t xml:space="preserve">investiční účelová dotace - spolupodíl  EU na projekt Rozvoj služeb e-Governmentu ÚMČ Praha 5, schválený v rámci </t>
    </r>
    <r>
      <rPr>
        <b/>
        <sz val="12"/>
        <rFont val="Times New Roman"/>
        <family val="1"/>
      </rPr>
      <t>Operačního programu Praha - Konkurenceschopnost</t>
    </r>
    <r>
      <rPr>
        <sz val="12"/>
        <rFont val="Times New Roman"/>
        <family val="1"/>
      </rPr>
      <t xml:space="preserve"> (8.výzva) (ÚZ 39517857-EU a ÚZ 39100088-HMP)</t>
    </r>
  </si>
  <si>
    <r>
      <rPr>
        <sz val="12"/>
        <rFont val="Times New Roman"/>
        <family val="1"/>
      </rPr>
      <t>ZHMP č.16/20 z 26.4.2012</t>
    </r>
    <r>
      <rPr>
        <sz val="12"/>
        <color indexed="10"/>
        <rFont val="Times New Roman"/>
        <family val="1"/>
      </rPr>
      <t xml:space="preserve"> </t>
    </r>
  </si>
  <si>
    <r>
      <t xml:space="preserve">neinvestiční účelová dotace - spolupodíl  HMP na projekt Rozvoj služeb e-Governmentu ÚMČ Praha 5, schválený v rámci </t>
    </r>
    <r>
      <rPr>
        <b/>
        <sz val="12"/>
        <rFont val="Times New Roman"/>
        <family val="1"/>
      </rPr>
      <t>Operačního programu Praha - Konkurenceschopnost</t>
    </r>
    <r>
      <rPr>
        <sz val="12"/>
        <rFont val="Times New Roman"/>
        <family val="1"/>
      </rPr>
      <t xml:space="preserve"> (8.výzva) (ÚZ 39517030-EU a ÚZ 39100088-HMP)</t>
    </r>
  </si>
  <si>
    <t>celkem projekt Operačního programu Praha - Konkurenceschopnost (8.výzva) 
Rozvoj služeb e-Governmentu</t>
  </si>
  <si>
    <r>
      <t xml:space="preserve">neinvestiční účelová dotace - spolupodílů z EU, SR a HMP na projekt, schválený v rámci </t>
    </r>
    <r>
      <rPr>
        <b/>
        <sz val="12"/>
        <rFont val="Times New Roman"/>
        <family val="1"/>
      </rPr>
      <t>Operačního programu Praha - Adaptabilita</t>
    </r>
    <r>
      <rPr>
        <sz val="12"/>
        <rFont val="Times New Roman"/>
        <family val="1"/>
      </rPr>
      <t xml:space="preserve"> pro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ZŠ a MŠ Grafická 
(ÚZ 40517125-EU, ÚZ 40117397-SR a ÚZ 40100087-HMP)</t>
    </r>
  </si>
  <si>
    <r>
      <rPr>
        <sz val="12"/>
        <rFont val="Times New Roman"/>
        <family val="1"/>
      </rPr>
      <t>ZHMP č.14/10 z 24.2.2012</t>
    </r>
    <r>
      <rPr>
        <sz val="12"/>
        <color indexed="10"/>
        <rFont val="Times New Roman"/>
        <family val="1"/>
      </rPr>
      <t xml:space="preserve"> </t>
    </r>
  </si>
  <si>
    <r>
      <t xml:space="preserve">neinvestiční účelová dotace - spolupodílů z EU, SR a HMP na projekt, schválený v rámci </t>
    </r>
    <r>
      <rPr>
        <b/>
        <i/>
        <sz val="12"/>
        <rFont val="Times New Roman"/>
        <family val="1"/>
      </rPr>
      <t>Operačního programu Praha - Adaptabilita</t>
    </r>
    <r>
      <rPr>
        <i/>
        <sz val="12"/>
        <rFont val="Times New Roman"/>
        <family val="1"/>
      </rPr>
      <t xml:space="preserve"> pro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ZŠ a MŠ Grafická 
(ÚZ 40517125-EU, ÚZ 40117397-SR a ÚZ 40100087-HMP)</t>
    </r>
  </si>
  <si>
    <t>celkem projekt Operačního programu Praha - Adaptabilita</t>
  </si>
  <si>
    <r>
      <rPr>
        <b/>
        <sz val="14"/>
        <rFont val="Times New Roman"/>
        <family val="1"/>
      </rPr>
      <t xml:space="preserve">                                    </t>
    </r>
    <r>
      <rPr>
        <b/>
        <u val="single"/>
        <sz val="14"/>
        <rFont val="Times New Roman"/>
        <family val="1"/>
      </rPr>
      <t>Přehled účelových transferů z rozpočtu HMP za rok 2012</t>
    </r>
  </si>
  <si>
    <t>vyčerpáno
 k 31.12.2012</t>
  </si>
  <si>
    <t>FZŠ Barrandov II, V Remízku 7/919</t>
  </si>
  <si>
    <t>ZHMP č. 17/7 z 24.5.2012</t>
  </si>
  <si>
    <t>FZŠ Barrandov II, úprava podlahy tělocvičny</t>
  </si>
  <si>
    <t xml:space="preserve">ZŠ Kořenského - stavební úpravy fasády včetně výměny oken" </t>
  </si>
  <si>
    <t>ZHMP č. 16/2 z 26.4.2012</t>
  </si>
  <si>
    <t>Park pro seniory - Sacre Couer</t>
  </si>
  <si>
    <t xml:space="preserve">Hřiště pro seniorgy u Portheimky </t>
  </si>
  <si>
    <t>Park pro seniory - Sacre Couer ÚZ 84</t>
  </si>
  <si>
    <t xml:space="preserve">celkem investiční dotace </t>
  </si>
  <si>
    <t>Integrace žáků od 1.1. 2012 (mzdové náklady asistentů pedagoga) ÚZ 91</t>
  </si>
  <si>
    <t>ZHMP č. 16/14 z 26.4.2012</t>
  </si>
  <si>
    <t xml:space="preserve">0440 </t>
  </si>
  <si>
    <t>MŠ se speciál. třídami DUHA, Trojdílná 18, Praha 5 - Košíře</t>
  </si>
  <si>
    <t>ZHMP č. 17/8 z 24.5.2012</t>
  </si>
  <si>
    <t>Integrace žáků od 1.9.-31.12 2012 (mzdové náklady asistentů pedagoga) ÚZ 91</t>
  </si>
  <si>
    <t>ZHMP č. 20/55 z 25.10.2012</t>
  </si>
  <si>
    <t>Transfer na výplatu odměn pracovníků v oblasti školství - z hl.m. Prahy (platba ve 2. splátkách - první k 31.7.2012) ÚZ 96</t>
  </si>
  <si>
    <t xml:space="preserve">ZŠ a MŠ Barrandov , Chaplinovo nám. 1/615 - oprava víceúčelového školního hřiště </t>
  </si>
  <si>
    <t>ZŠ Weberova - příspěvek na provoz plaveckého bazénu (energie,vodné,stočné)</t>
  </si>
  <si>
    <t xml:space="preserve">Zdravé město Praha 2012 - I. program - pro školy a školská zařízení </t>
  </si>
  <si>
    <t>ZHMP č. 18/11 z 21.6.2012</t>
  </si>
  <si>
    <t>ZŠ Waldorfská Jinonice, Butovická 228/9</t>
  </si>
  <si>
    <t>MŠ se speciál. třídami DUHA, Trojdílná 18, Praha 5 - Košíře: "Chci Tě pohopit, snažím se….."</t>
  </si>
  <si>
    <t>MŠ Nad Palatou "Na vycházce v bezpečí"</t>
  </si>
  <si>
    <t>ZHMP č. 19/38 z 20.9.2012</t>
  </si>
  <si>
    <t>ZŠ a MŠ Barrandov , Chaplinovo nám. 1/615 - oprava víceúčelového školního hřiště, ZŠ Weberova - příspěvek na provoz plaveckého bazénu, ZŠ waldorfská - olympiáda žáků 5. tříd z celé ČR</t>
  </si>
  <si>
    <t>Granty pro ZŠ a MŠ Praha 5 - "Zdravé město Praha 2012 - I.program pro školy a školská zařízení"</t>
  </si>
  <si>
    <t>ZHMP č. 18/13 z 21.6.2012</t>
  </si>
  <si>
    <t xml:space="preserve">celkem příspěvky pro ZŠ a MŠ </t>
  </si>
  <si>
    <t>Protidrogová politika na místní úrovni ÚZ 81</t>
  </si>
  <si>
    <t>ZHMP č. 16/10 z 26.4.2012</t>
  </si>
  <si>
    <t>Dofinancování sociálních služeb (CSOP, diakonie ČCE)</t>
  </si>
  <si>
    <t>celkem zdravotnictví</t>
  </si>
  <si>
    <t>Účelová neinvestiční dotace na podporu nestátních neziskových organizací na kulturu, školství, zdravotnictví a sociální oblast ÚZ 98</t>
  </si>
  <si>
    <t>ZHMP č. 22/3 z 13.12.2012</t>
  </si>
  <si>
    <t>celkem podpora nestátních nez.org. na kulturu</t>
  </si>
  <si>
    <t xml:space="preserve">Údržba plastik </t>
  </si>
  <si>
    <t>ZHMP č. 14/13 z 23.2.2012</t>
  </si>
  <si>
    <t>Poskytnutí dotace ve výši 50% z výnosu VHP - účelová dotace na sport, kulturu, školství, zdravotnictví a sociální oblast ÚZ 98</t>
  </si>
  <si>
    <t>ZHMP č. 20/50 z 25.10.2012</t>
  </si>
  <si>
    <t xml:space="preserve">Příprava a zkouška zvláštní odborné způsobilosti </t>
  </si>
  <si>
    <t>ZHMP č. 15/3 z 29.3.2012</t>
  </si>
  <si>
    <t xml:space="preserve">Vratka 100% podílu na celkové daňové povinnosti hl.m. Prahy na dani z příjmů právnických osob za zdaňovací období  2011 </t>
  </si>
  <si>
    <t>ZHMP č. 18/4 z 21.6.2012</t>
  </si>
  <si>
    <t>Vratka 100% podílu na dodatečné dani z příjmů právnických osob do rezervy MČ ÚZ 92</t>
  </si>
  <si>
    <t>ZHMP č. 21/4 z 29.11.2012</t>
  </si>
  <si>
    <t>Poskytnutí dotace ve výši 50% z výnosu VHP - účelová dotace na sport, kulturu, školství, zdravotnictví a sociální oblast ÚZ 93</t>
  </si>
  <si>
    <t>Finanční příspěvek pro SK Čechie Smíchov na vybudování umělého hracího povrchu</t>
  </si>
  <si>
    <t>Revitalizace sportovních ploch na Barrandově, doplnění aktivního hromosvodu - Aquacentrum</t>
  </si>
  <si>
    <t>Úprava volných bytů</t>
  </si>
  <si>
    <t>Náklady z drobného dlouhodobého majetku</t>
  </si>
  <si>
    <t>558</t>
  </si>
  <si>
    <t>33.</t>
  </si>
  <si>
    <t>V.</t>
  </si>
  <si>
    <t>Výnosy ze sdílených daní a poplatků</t>
  </si>
  <si>
    <t>Výnosy ze sdílených majetkových daní</t>
  </si>
  <si>
    <t>686</t>
  </si>
  <si>
    <t>ZŠ Waldorfská</t>
  </si>
  <si>
    <t>MŠ Lohninského 830</t>
  </si>
  <si>
    <t>uvolnění rezervy - "ZŠ Kořenského - stavební úpravy fasády vč. výměny oken"</t>
  </si>
  <si>
    <t>doplatek PNP, ZP a HN</t>
  </si>
  <si>
    <t>doplatky místních poplatků - poplatky ze psů</t>
  </si>
  <si>
    <t>volby prezidenta ČR ÚZ 98008</t>
  </si>
  <si>
    <t>zkoušky zvláštní odborné způsobilosti (ÚZ 81)</t>
  </si>
  <si>
    <t>údržba plastik (ÚZ 81)</t>
  </si>
  <si>
    <t>integrace žáků (ÚZ 91) u MŠ Lohninského 830</t>
  </si>
  <si>
    <r>
      <rPr>
        <b/>
        <sz val="16"/>
        <rFont val="Times New Roman"/>
        <family val="1"/>
      </rPr>
      <t xml:space="preserve">                   </t>
    </r>
    <r>
      <rPr>
        <b/>
        <u val="single"/>
        <sz val="16"/>
        <rFont val="Times New Roman"/>
        <family val="1"/>
      </rPr>
      <t xml:space="preserve"> Přehled účelových transferů ze státního rozpočtu za rok 2012</t>
    </r>
  </si>
  <si>
    <t>Příloha č. 9
v tis.Kč</t>
  </si>
  <si>
    <t>kap. 10 - Ostatní činnosti- investiční rezerva</t>
  </si>
  <si>
    <t>Zdravé město Praha 2012 - ZŠ waldorfská</t>
  </si>
  <si>
    <t>převod 4,8 % do sociálního fondu z objemu mezd za měsíc prosinec 2012</t>
  </si>
  <si>
    <t>převod z VHČ na HČ - refundace mezd za prosinec 2012 - rozdíl mezi odhadem a skutečností</t>
  </si>
  <si>
    <t>vratka z příspěvku při hmotné nouzi - odvod za měsíc prosinec (MHMP)</t>
  </si>
  <si>
    <t>převod ze sociálního fondu do rozpočtu (na základě skutečného čerpání - příspěvky na penzijní připojištění) za prosinec 2012</t>
  </si>
  <si>
    <t xml:space="preserve">podíl na odvodu z loterií - doplatek za 3 čtvrtletí 2012 </t>
  </si>
  <si>
    <t xml:space="preserve">ZŠ a MŠ U Santošky´- integrace žáků </t>
  </si>
  <si>
    <t>Celoměstské programy podpory sportu a tělovýchovy na rok 2012 určených pro MČ a školy a školská zařízení (Park pro seniory Sacre Couere a hřiště pro seniory Barrandov)</t>
  </si>
  <si>
    <t>FZŠ  a MŠ Barrandov II. (vč. MŠ Peškova)</t>
  </si>
  <si>
    <t>FZŠ a MŠ Barrandov II. (vč. MŠ Peškova - vratka 667.478,24 Kč)</t>
  </si>
  <si>
    <t>Sportovní klub Policie - turnaj Košířský košík</t>
  </si>
  <si>
    <t>Diakonie ČCE - důstojně prožívané stáří</t>
  </si>
  <si>
    <t>Čas pro tebe, o.s. - aktivní stáří</t>
  </si>
  <si>
    <t>Život 90,o.s.- zařazení AREÍON</t>
  </si>
  <si>
    <t>Judo ClubKidsport</t>
  </si>
  <si>
    <t>Krajské ředitelství policie hl.m. Prahy - turnaj "Smíchovský střelec"</t>
  </si>
  <si>
    <t>ZŠ a MŠ Kořenského (vč. MŠ Nám. 14.října)</t>
  </si>
  <si>
    <t>Příloha č. 7       
v Kč</t>
  </si>
  <si>
    <t xml:space="preserve">HV (úspora příspěv. a nevyč. dotace) </t>
  </si>
  <si>
    <t>Poznámka: ZZ Smíchov použije z hlavní činnosti 1.045,49 Kč a z doplňkové činnosti 63.824,34 Kč na pokrytí ztráty z minulých let.</t>
  </si>
  <si>
    <t>Převody ze zdrojů státního rozpočtu :</t>
  </si>
  <si>
    <t>Převody ze zdrojů HMP:</t>
  </si>
  <si>
    <t>převod na účet zdaňované činn. (dodatečné daňové přiznání k DPPO, vratka promlčené daně)</t>
  </si>
  <si>
    <t>převod z VHČ - refundace telefonních hovorů - dorovnání za 12/2012</t>
  </si>
  <si>
    <t xml:space="preserve">Celkem odvody organizací městské části do rozpočtu </t>
  </si>
  <si>
    <t>Hřiště pro seniory Barrandov ÚZ 84</t>
  </si>
  <si>
    <t>Pozn. U podkapitoly 0926 - jsou celkové výdaje na přípravu voleb prezidenta ČR čerpány ve výši  438.391,6 Kč, částka rozdílu  ve výši 359.011,60 Kč bude  nárokována při finančním vypořádání se státním rozpočtem za r. 2012.</t>
  </si>
  <si>
    <t>Nedočerpané účelové příspěvky a granty  z rozpočtu MČ</t>
  </si>
  <si>
    <t>C/ Odvody do rozpočtu městské části od zřízených organizací MČ, vč. nedočerpaných účel. transferů z MHP</t>
  </si>
  <si>
    <t>Příloha č.4
v tis.Kč</t>
  </si>
  <si>
    <t xml:space="preserve">                        Výkaz zisku a ztráty 2012 - SOR1
</t>
  </si>
  <si>
    <t>Příloha č. 1
v tis.Kč</t>
  </si>
  <si>
    <t>Příloha č. 2
v tis.Kč</t>
  </si>
  <si>
    <t>Příloha   č. 3 
v tis.Kč</t>
  </si>
  <si>
    <t>Příloha č. 8
v tis.Kč</t>
  </si>
  <si>
    <t>neinvestiční účelová dotace na bydlení azylantů - poskytnuto na opravu chodníku ul. Drtinova</t>
  </si>
  <si>
    <t>ZHMP 17/17 z 24.5.2012</t>
  </si>
  <si>
    <t>Celkem CSOP, ZZ, KK, IC</t>
  </si>
  <si>
    <t>převod z VHČ na HČ - refundace bankovních poplatků (poplatky hrazeny z HČ za účty VHČ)</t>
  </si>
  <si>
    <t>převod na účet zdaňované činn. (vratka úroku, připsaných v HČ za účty VHČ )</t>
  </si>
  <si>
    <t>Pozn.: za rok 2010 až  2012  je v přehledu také Informační centrum Praha 5, o.p.s.</t>
  </si>
  <si>
    <t>Pozn.: Z HV DČ ZŠ Waldorfská bude odvedeno 8.400 Kč do rozpočtu MČ na MHMP- neuznané náklady při čerpání grantu. Z HV HČ ZŠ a MŠ U Santošky bude vráceno 20 Kč,  prostřed. rozpočtu MČ, do rozpočtu MHMP.  Náklady a Výnosy HČ HV - bez transferu na mzdové náklady z MŠMT. V HV ZŠ Podbělohorská se promítá HV z doplňk. činnosti ZŠ Plzeňská ve výši 15,0 tis.Kč z důvodu sloužení (delimitační protokol schválen RMČ dne 18.12.2012, pod č. 51/1915/2012).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</si>
</sst>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#,##0.0_ ;[Red]\-#,##0.0\ "/>
    <numFmt numFmtId="175" formatCode="#,##0.0;[Red]#,##0.0"/>
    <numFmt numFmtId="176" formatCode="0.0"/>
    <numFmt numFmtId="177" formatCode="#,##0.0"/>
    <numFmt numFmtId="178" formatCode="0.0_ ;[Red]\-0.0\ "/>
    <numFmt numFmtId="179" formatCode="0.000_ ;[Red]\-0.000\ 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\ &quot;Kč&quot;"/>
    <numFmt numFmtId="185" formatCode="0.0%"/>
    <numFmt numFmtId="186" formatCode="#,##0.0\ &quot;Kč&quot;"/>
    <numFmt numFmtId="187" formatCode="0.000%"/>
    <numFmt numFmtId="188" formatCode="[$€-2]\ #\ ##,000_);[Red]\([$€-2]\ #\ ##,000\)"/>
    <numFmt numFmtId="189" formatCode="[$-405]d\.\ mmmm\ yyyy"/>
    <numFmt numFmtId="190" formatCode="0.0;[Red]0.0"/>
    <numFmt numFmtId="191" formatCode="#,##0.00_-;[Red]#,##0.00\-;\,"/>
    <numFmt numFmtId="192" formatCode="mmm/yyyy"/>
    <numFmt numFmtId="193" formatCode="#,##0.000"/>
  </numFmts>
  <fonts count="10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0"/>
    </font>
    <font>
      <b/>
      <sz val="14"/>
      <name val="Times New Roman CE"/>
      <family val="1"/>
    </font>
    <font>
      <sz val="14"/>
      <name val="Arial CE"/>
      <family val="0"/>
    </font>
    <font>
      <b/>
      <sz val="14"/>
      <name val="Times New Roman"/>
      <family val="1"/>
    </font>
    <font>
      <sz val="9"/>
      <name val="Arial CE"/>
      <family val="0"/>
    </font>
    <font>
      <sz val="11"/>
      <name val="Arial CE"/>
      <family val="0"/>
    </font>
    <font>
      <sz val="11"/>
      <name val="Times New Roman"/>
      <family val="1"/>
    </font>
    <font>
      <b/>
      <sz val="14"/>
      <name val="Arial CE"/>
      <family val="0"/>
    </font>
    <font>
      <sz val="14"/>
      <name val="Times New Roman CE"/>
      <family val="1"/>
    </font>
    <font>
      <b/>
      <sz val="18"/>
      <name val="Times New Roman CE"/>
      <family val="0"/>
    </font>
    <font>
      <sz val="18"/>
      <name val="Arial CE"/>
      <family val="0"/>
    </font>
    <font>
      <b/>
      <sz val="1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sz val="20"/>
      <name val="Arial CE"/>
      <family val="0"/>
    </font>
    <font>
      <sz val="20"/>
      <name val="Times New Roman"/>
      <family val="1"/>
    </font>
    <font>
      <sz val="22"/>
      <name val="Arial CE"/>
      <family val="0"/>
    </font>
    <font>
      <b/>
      <sz val="24"/>
      <name val="Times New Roman CE"/>
      <family val="0"/>
    </font>
    <font>
      <sz val="24"/>
      <name val="Arial CE"/>
      <family val="0"/>
    </font>
    <font>
      <b/>
      <sz val="22"/>
      <name val="Times New Roman CE"/>
      <family val="1"/>
    </font>
    <font>
      <b/>
      <sz val="22"/>
      <name val="Arial CE"/>
      <family val="0"/>
    </font>
    <font>
      <b/>
      <sz val="22"/>
      <name val="Times New Roman"/>
      <family val="1"/>
    </font>
    <font>
      <sz val="22"/>
      <name val="Times New Roman CE"/>
      <family val="1"/>
    </font>
    <font>
      <sz val="22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2"/>
      <name val="Arial CE"/>
      <family val="0"/>
    </font>
    <font>
      <b/>
      <sz val="16"/>
      <name val="Times New Roman"/>
      <family val="1"/>
    </font>
    <font>
      <b/>
      <sz val="11"/>
      <name val="Arial CE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E"/>
      <family val="0"/>
    </font>
    <font>
      <sz val="20"/>
      <name val="Times New Roman CE"/>
      <family val="1"/>
    </font>
    <font>
      <b/>
      <sz val="20"/>
      <name val="Times New Roman CE"/>
      <family val="1"/>
    </font>
    <font>
      <sz val="11"/>
      <color indexed="8"/>
      <name val="Times New Roman CE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u val="single"/>
      <sz val="16"/>
      <name val="Times New Roman"/>
      <family val="1"/>
    </font>
    <font>
      <sz val="16"/>
      <name val="Arial CE"/>
      <family val="0"/>
    </font>
    <font>
      <sz val="14"/>
      <name val="Times New Roman"/>
      <family val="1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indexed="26"/>
        <bgColor indexed="64"/>
      </patternFill>
    </fill>
  </fills>
  <borders count="2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/>
      <right/>
      <top style="medium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/>
    </border>
    <border>
      <left style="thin"/>
      <right style="thin"/>
      <top style="double"/>
      <bottom style="medium"/>
    </border>
    <border>
      <left style="thin"/>
      <right style="thin"/>
      <top style="double"/>
      <bottom style="thin"/>
    </border>
    <border>
      <left/>
      <right style="thin"/>
      <top style="double"/>
      <bottom style="medium"/>
    </border>
    <border>
      <left style="thin"/>
      <right style="thin">
        <color indexed="55"/>
      </right>
      <top/>
      <bottom style="thin"/>
    </border>
    <border>
      <left style="thin">
        <color indexed="55"/>
      </left>
      <right style="thin">
        <color indexed="55"/>
      </right>
      <top/>
      <bottom style="thin"/>
    </border>
    <border>
      <left style="thin">
        <color indexed="55"/>
      </left>
      <right style="thin"/>
      <top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double"/>
    </border>
    <border>
      <left style="thin"/>
      <right style="thin"/>
      <top style="hair"/>
      <bottom style="double"/>
    </border>
    <border>
      <left style="thin"/>
      <right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55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55"/>
      </right>
      <top style="double"/>
      <bottom style="thin"/>
    </border>
    <border>
      <left style="hair"/>
      <right style="medium"/>
      <top style="hair"/>
      <bottom style="thin"/>
    </border>
    <border>
      <left style="thin">
        <color indexed="55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/>
      <right/>
      <top style="double"/>
      <bottom style="medium"/>
    </border>
    <border>
      <left style="thin"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/>
      <top style="thin">
        <color indexed="55"/>
      </top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/>
      <top style="medium"/>
      <bottom style="thin">
        <color indexed="55"/>
      </bottom>
    </border>
    <border>
      <left style="thin">
        <color indexed="55"/>
      </left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/>
      <right style="thin">
        <color indexed="55"/>
      </right>
      <top style="double"/>
      <bottom style="thin"/>
    </border>
    <border>
      <left style="thin">
        <color indexed="55"/>
      </left>
      <right style="thin">
        <color indexed="55"/>
      </right>
      <top style="double"/>
      <bottom style="thin"/>
    </border>
    <border>
      <left style="thin">
        <color indexed="55"/>
      </left>
      <right/>
      <top style="double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ck"/>
      <bottom/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ck"/>
    </border>
    <border>
      <left/>
      <right style="medium"/>
      <top style="medium"/>
      <bottom style="thick"/>
    </border>
    <border>
      <left style="medium"/>
      <right style="thin"/>
      <top/>
      <bottom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ck"/>
    </border>
    <border>
      <left style="medium"/>
      <right style="thin"/>
      <top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thin">
        <color indexed="55"/>
      </right>
      <top style="double"/>
      <bottom style="thin"/>
    </border>
    <border>
      <left style="hair"/>
      <right style="medium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double"/>
      <top>
        <color indexed="63"/>
      </top>
      <bottom style="medium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/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 style="thin"/>
      <right/>
      <top style="thin">
        <color indexed="55"/>
      </top>
      <bottom style="thin"/>
    </border>
    <border>
      <left/>
      <right style="thin"/>
      <top style="medium"/>
      <bottom style="thin"/>
    </border>
    <border>
      <left style="thin"/>
      <right/>
      <top style="medium"/>
      <bottom style="hair"/>
    </border>
    <border>
      <left/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1408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justify"/>
    </xf>
    <xf numFmtId="177" fontId="11" fillId="0" borderId="11" xfId="0" applyNumberFormat="1" applyFont="1" applyFill="1" applyBorder="1" applyAlignment="1">
      <alignment vertical="center"/>
    </xf>
    <xf numFmtId="177" fontId="11" fillId="0" borderId="12" xfId="0" applyNumberFormat="1" applyFont="1" applyFill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76" fontId="11" fillId="0" borderId="1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vertical="center"/>
    </xf>
    <xf numFmtId="185" fontId="11" fillId="0" borderId="1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176" fontId="11" fillId="0" borderId="20" xfId="0" applyNumberFormat="1" applyFont="1" applyBorder="1" applyAlignment="1">
      <alignment vertical="center"/>
    </xf>
    <xf numFmtId="176" fontId="11" fillId="0" borderId="21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76" fontId="11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8" fillId="0" borderId="33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185" fontId="11" fillId="0" borderId="20" xfId="0" applyNumberFormat="1" applyFont="1" applyBorder="1" applyAlignment="1">
      <alignment vertical="center"/>
    </xf>
    <xf numFmtId="185" fontId="11" fillId="0" borderId="21" xfId="0" applyNumberFormat="1" applyFont="1" applyBorder="1" applyAlignment="1">
      <alignment vertical="center"/>
    </xf>
    <xf numFmtId="185" fontId="11" fillId="0" borderId="12" xfId="0" applyNumberFormat="1" applyFont="1" applyBorder="1" applyAlignment="1">
      <alignment vertical="center"/>
    </xf>
    <xf numFmtId="185" fontId="11" fillId="0" borderId="20" xfId="0" applyNumberFormat="1" applyFont="1" applyBorder="1" applyAlignment="1">
      <alignment vertical="center"/>
    </xf>
    <xf numFmtId="185" fontId="11" fillId="0" borderId="2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176" fontId="11" fillId="0" borderId="34" xfId="0" applyNumberFormat="1" applyFont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85" fontId="11" fillId="0" borderId="12" xfId="0" applyNumberFormat="1" applyFont="1" applyBorder="1" applyAlignment="1">
      <alignment vertical="center"/>
    </xf>
    <xf numFmtId="176" fontId="11" fillId="0" borderId="36" xfId="0" applyNumberFormat="1" applyFont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176" fontId="11" fillId="0" borderId="39" xfId="0" applyNumberFormat="1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85" fontId="7" fillId="0" borderId="40" xfId="0" applyNumberFormat="1" applyFont="1" applyFill="1" applyBorder="1" applyAlignment="1">
      <alignment vertical="center"/>
    </xf>
    <xf numFmtId="185" fontId="6" fillId="0" borderId="12" xfId="0" applyNumberFormat="1" applyFont="1" applyFill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177" fontId="24" fillId="0" borderId="10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177" fontId="11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right" vertical="center"/>
    </xf>
    <xf numFmtId="177" fontId="4" fillId="0" borderId="41" xfId="0" applyNumberFormat="1" applyFont="1" applyFill="1" applyBorder="1" applyAlignment="1">
      <alignment horizontal="righ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/>
    </xf>
    <xf numFmtId="177" fontId="4" fillId="0" borderId="42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7" fontId="11" fillId="0" borderId="12" xfId="0" applyNumberFormat="1" applyFont="1" applyFill="1" applyBorder="1" applyAlignment="1">
      <alignment horizontal="right" vertical="center" shrinkToFit="1"/>
    </xf>
    <xf numFmtId="177" fontId="11" fillId="0" borderId="12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177" fontId="4" fillId="0" borderId="45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33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85" fontId="7" fillId="0" borderId="12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/>
    </xf>
    <xf numFmtId="177" fontId="7" fillId="33" borderId="10" xfId="0" applyNumberFormat="1" applyFont="1" applyFill="1" applyBorder="1" applyAlignment="1">
      <alignment vertical="center"/>
    </xf>
    <xf numFmtId="185" fontId="7" fillId="33" borderId="1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2" xfId="0" applyFill="1" applyBorder="1" applyAlignment="1">
      <alignment horizontal="center" vertical="center"/>
    </xf>
    <xf numFmtId="185" fontId="11" fillId="0" borderId="12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185" fontId="6" fillId="0" borderId="12" xfId="0" applyNumberFormat="1" applyFont="1" applyFill="1" applyBorder="1" applyAlignment="1">
      <alignment vertical="center"/>
    </xf>
    <xf numFmtId="176" fontId="37" fillId="0" borderId="23" xfId="0" applyNumberFormat="1" applyFont="1" applyBorder="1" applyAlignment="1">
      <alignment horizontal="center" vertical="center"/>
    </xf>
    <xf numFmtId="176" fontId="37" fillId="0" borderId="24" xfId="0" applyNumberFormat="1" applyFont="1" applyBorder="1" applyAlignment="1">
      <alignment horizontal="center" vertical="center"/>
    </xf>
    <xf numFmtId="176" fontId="37" fillId="0" borderId="25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176" fontId="38" fillId="0" borderId="20" xfId="0" applyNumberFormat="1" applyFont="1" applyBorder="1" applyAlignment="1">
      <alignment vertical="center"/>
    </xf>
    <xf numFmtId="176" fontId="38" fillId="0" borderId="21" xfId="0" applyNumberFormat="1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176" fontId="38" fillId="0" borderId="22" xfId="0" applyNumberFormat="1" applyFont="1" applyBorder="1" applyAlignment="1">
      <alignment vertical="center"/>
    </xf>
    <xf numFmtId="176" fontId="36" fillId="0" borderId="17" xfId="0" applyNumberFormat="1" applyFont="1" applyBorder="1" applyAlignment="1">
      <alignment vertical="center"/>
    </xf>
    <xf numFmtId="176" fontId="36" fillId="0" borderId="12" xfId="0" applyNumberFormat="1" applyFont="1" applyBorder="1" applyAlignment="1">
      <alignment vertical="center"/>
    </xf>
    <xf numFmtId="176" fontId="36" fillId="0" borderId="15" xfId="0" applyNumberFormat="1" applyFont="1" applyBorder="1" applyAlignment="1">
      <alignment vertical="center"/>
    </xf>
    <xf numFmtId="177" fontId="8" fillId="0" borderId="12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85" fontId="4" fillId="0" borderId="41" xfId="0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horizontal="right" vertical="center"/>
    </xf>
    <xf numFmtId="177" fontId="11" fillId="0" borderId="48" xfId="0" applyNumberFormat="1" applyFont="1" applyFill="1" applyBorder="1" applyAlignment="1">
      <alignment horizontal="right" vertical="center"/>
    </xf>
    <xf numFmtId="185" fontId="11" fillId="0" borderId="12" xfId="0" applyNumberFormat="1" applyFont="1" applyFill="1" applyBorder="1" applyAlignment="1">
      <alignment vertical="center"/>
    </xf>
    <xf numFmtId="185" fontId="11" fillId="0" borderId="10" xfId="0" applyNumberFormat="1" applyFont="1" applyFill="1" applyBorder="1" applyAlignment="1">
      <alignment vertical="center"/>
    </xf>
    <xf numFmtId="185" fontId="4" fillId="0" borderId="41" xfId="0" applyNumberFormat="1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85" fontId="11" fillId="0" borderId="44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vertical="center"/>
    </xf>
    <xf numFmtId="177" fontId="24" fillId="0" borderId="46" xfId="0" applyNumberFormat="1" applyFont="1" applyFill="1" applyBorder="1" applyAlignment="1">
      <alignment vertical="center"/>
    </xf>
    <xf numFmtId="177" fontId="24" fillId="0" borderId="49" xfId="0" applyNumberFormat="1" applyFont="1" applyFill="1" applyBorder="1" applyAlignment="1">
      <alignment vertical="center"/>
    </xf>
    <xf numFmtId="185" fontId="6" fillId="0" borderId="46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5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177" fontId="17" fillId="0" borderId="51" xfId="0" applyNumberFormat="1" applyFont="1" applyFill="1" applyBorder="1" applyAlignment="1">
      <alignment horizontal="right" vertical="center" wrapText="1"/>
    </xf>
    <xf numFmtId="177" fontId="17" fillId="0" borderId="12" xfId="0" applyNumberFormat="1" applyFont="1" applyFill="1" applyBorder="1" applyAlignment="1">
      <alignment horizontal="right" vertical="center" wrapText="1"/>
    </xf>
    <xf numFmtId="0" fontId="10" fillId="0" borderId="17" xfId="36" applyFont="1" applyFill="1" applyBorder="1" applyAlignment="1" applyProtection="1">
      <alignment horizontal="left" vertical="center"/>
      <protection/>
    </xf>
    <xf numFmtId="177" fontId="24" fillId="0" borderId="51" xfId="0" applyNumberFormat="1" applyFont="1" applyFill="1" applyBorder="1" applyAlignment="1">
      <alignment horizontal="right" vertical="center" wrapText="1"/>
    </xf>
    <xf numFmtId="177" fontId="24" fillId="0" borderId="12" xfId="0" applyNumberFormat="1" applyFont="1" applyFill="1" applyBorder="1" applyAlignment="1">
      <alignment horizontal="right" vertical="center" wrapText="1"/>
    </xf>
    <xf numFmtId="177" fontId="24" fillId="0" borderId="52" xfId="0" applyNumberFormat="1" applyFont="1" applyFill="1" applyBorder="1" applyAlignment="1">
      <alignment horizontal="right" vertical="center" wrapText="1"/>
    </xf>
    <xf numFmtId="177" fontId="24" fillId="0" borderId="46" xfId="0" applyNumberFormat="1" applyFont="1" applyFill="1" applyBorder="1" applyAlignment="1">
      <alignment horizontal="right" vertical="center" wrapText="1"/>
    </xf>
    <xf numFmtId="0" fontId="24" fillId="0" borderId="53" xfId="36" applyFont="1" applyFill="1" applyBorder="1" applyAlignment="1" applyProtection="1">
      <alignment horizontal="left" vertical="center"/>
      <protection/>
    </xf>
    <xf numFmtId="177" fontId="24" fillId="0" borderId="54" xfId="0" applyNumberFormat="1" applyFont="1" applyFill="1" applyBorder="1" applyAlignment="1">
      <alignment horizontal="right" vertical="center" wrapText="1"/>
    </xf>
    <xf numFmtId="177" fontId="24" fillId="0" borderId="10" xfId="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0" fontId="10" fillId="0" borderId="56" xfId="0" applyFont="1" applyBorder="1" applyAlignment="1">
      <alignment horizontal="center" vertical="center" wrapText="1"/>
    </xf>
    <xf numFmtId="4" fontId="8" fillId="0" borderId="58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1" fontId="0" fillId="0" borderId="0" xfId="0" applyNumberFormat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177" fontId="11" fillId="0" borderId="11" xfId="0" applyNumberFormat="1" applyFont="1" applyFill="1" applyBorder="1" applyAlignment="1">
      <alignment horizontal="right" vertical="center"/>
    </xf>
    <xf numFmtId="185" fontId="7" fillId="33" borderId="11" xfId="0" applyNumberFormat="1" applyFont="1" applyFill="1" applyBorder="1" applyAlignment="1">
      <alignment vertical="center"/>
    </xf>
    <xf numFmtId="185" fontId="7" fillId="33" borderId="10" xfId="0" applyNumberFormat="1" applyFont="1" applyFill="1" applyBorder="1" applyAlignment="1">
      <alignment vertical="center"/>
    </xf>
    <xf numFmtId="177" fontId="4" fillId="33" borderId="45" xfId="0" applyNumberFormat="1" applyFont="1" applyFill="1" applyBorder="1" applyAlignment="1">
      <alignment vertical="center"/>
    </xf>
    <xf numFmtId="185" fontId="6" fillId="0" borderId="43" xfId="0" applyNumberFormat="1" applyFont="1" applyFill="1" applyBorder="1" applyAlignment="1">
      <alignment vertical="center"/>
    </xf>
    <xf numFmtId="177" fontId="11" fillId="0" borderId="6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11" fillId="0" borderId="60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vertical="center"/>
    </xf>
    <xf numFmtId="0" fontId="11" fillId="0" borderId="61" xfId="0" applyFont="1" applyFill="1" applyBorder="1" applyAlignment="1">
      <alignment vertical="center"/>
    </xf>
    <xf numFmtId="177" fontId="11" fillId="0" borderId="62" xfId="0" applyNumberFormat="1" applyFont="1" applyFill="1" applyBorder="1" applyAlignment="1">
      <alignment vertical="center"/>
    </xf>
    <xf numFmtId="177" fontId="11" fillId="33" borderId="62" xfId="0" applyNumberFormat="1" applyFont="1" applyFill="1" applyBorder="1" applyAlignment="1">
      <alignment vertical="center"/>
    </xf>
    <xf numFmtId="185" fontId="11" fillId="0" borderId="61" xfId="0" applyNumberFormat="1" applyFont="1" applyFill="1" applyBorder="1" applyAlignment="1">
      <alignment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49" fontId="10" fillId="33" borderId="63" xfId="0" applyNumberFormat="1" applyFont="1" applyFill="1" applyBorder="1" applyAlignment="1">
      <alignment horizontal="center" vertical="center" wrapText="1"/>
    </xf>
    <xf numFmtId="49" fontId="10" fillId="33" borderId="63" xfId="0" applyNumberFormat="1" applyFont="1" applyFill="1" applyBorder="1" applyAlignment="1">
      <alignment horizontal="left" vertical="center" wrapText="1"/>
    </xf>
    <xf numFmtId="49" fontId="8" fillId="33" borderId="63" xfId="0" applyNumberFormat="1" applyFont="1" applyFill="1" applyBorder="1" applyAlignment="1">
      <alignment horizontal="center" vertical="center" wrapText="1"/>
    </xf>
    <xf numFmtId="4" fontId="8" fillId="33" borderId="63" xfId="0" applyNumberFormat="1" applyFont="1" applyFill="1" applyBorder="1" applyAlignment="1">
      <alignment horizontal="right" vertical="center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left" vertical="center" wrapText="1"/>
    </xf>
    <xf numFmtId="4" fontId="10" fillId="33" borderId="12" xfId="0" applyNumberFormat="1" applyFont="1" applyFill="1" applyBorder="1" applyAlignment="1">
      <alignment horizontal="right" vertical="center"/>
    </xf>
    <xf numFmtId="49" fontId="8" fillId="33" borderId="64" xfId="0" applyNumberFormat="1" applyFont="1" applyFill="1" applyBorder="1" applyAlignment="1">
      <alignment horizontal="center" vertical="center" wrapText="1"/>
    </xf>
    <xf numFmtId="49" fontId="8" fillId="33" borderId="64" xfId="0" applyNumberFormat="1" applyFont="1" applyFill="1" applyBorder="1" applyAlignment="1">
      <alignment horizontal="left" vertical="center" wrapText="1"/>
    </xf>
    <xf numFmtId="4" fontId="8" fillId="33" borderId="64" xfId="0" applyNumberFormat="1" applyFont="1" applyFill="1" applyBorder="1" applyAlignment="1">
      <alignment horizontal="right" vertical="center"/>
    </xf>
    <xf numFmtId="49" fontId="8" fillId="33" borderId="65" xfId="0" applyNumberFormat="1" applyFont="1" applyFill="1" applyBorder="1" applyAlignment="1">
      <alignment horizontal="center" vertical="center" wrapText="1"/>
    </xf>
    <xf numFmtId="49" fontId="8" fillId="33" borderId="65" xfId="0" applyNumberFormat="1" applyFont="1" applyFill="1" applyBorder="1" applyAlignment="1">
      <alignment horizontal="left" vertical="center" wrapText="1"/>
    </xf>
    <xf numFmtId="4" fontId="8" fillId="33" borderId="65" xfId="0" applyNumberFormat="1" applyFont="1" applyFill="1" applyBorder="1" applyAlignment="1">
      <alignment horizontal="right" vertical="center"/>
    </xf>
    <xf numFmtId="49" fontId="8" fillId="33" borderId="66" xfId="0" applyNumberFormat="1" applyFont="1" applyFill="1" applyBorder="1" applyAlignment="1">
      <alignment horizontal="center" vertical="center" wrapText="1"/>
    </xf>
    <xf numFmtId="49" fontId="8" fillId="33" borderId="66" xfId="0" applyNumberFormat="1" applyFont="1" applyFill="1" applyBorder="1" applyAlignment="1">
      <alignment horizontal="left" vertical="center" wrapText="1"/>
    </xf>
    <xf numFmtId="4" fontId="8" fillId="33" borderId="66" xfId="0" applyNumberFormat="1" applyFont="1" applyFill="1" applyBorder="1" applyAlignment="1">
      <alignment horizontal="right" vertical="center"/>
    </xf>
    <xf numFmtId="4" fontId="10" fillId="33" borderId="63" xfId="0" applyNumberFormat="1" applyFont="1" applyFill="1" applyBorder="1" applyAlignment="1">
      <alignment horizontal="right" vertical="center"/>
    </xf>
    <xf numFmtId="4" fontId="10" fillId="33" borderId="67" xfId="0" applyNumberFormat="1" applyFont="1" applyFill="1" applyBorder="1" applyAlignment="1">
      <alignment vertical="center"/>
    </xf>
    <xf numFmtId="49" fontId="8" fillId="33" borderId="63" xfId="0" applyNumberFormat="1" applyFont="1" applyFill="1" applyBorder="1" applyAlignment="1">
      <alignment horizontal="left" vertical="center" wrapText="1"/>
    </xf>
    <xf numFmtId="4" fontId="8" fillId="33" borderId="40" xfId="0" applyNumberFormat="1" applyFont="1" applyFill="1" applyBorder="1" applyAlignment="1">
      <alignment vertical="center"/>
    </xf>
    <xf numFmtId="49" fontId="8" fillId="33" borderId="68" xfId="0" applyNumberFormat="1" applyFont="1" applyFill="1" applyBorder="1" applyAlignment="1">
      <alignment horizontal="center" vertical="center" wrapText="1"/>
    </xf>
    <xf numFmtId="49" fontId="10" fillId="33" borderId="68" xfId="0" applyNumberFormat="1" applyFont="1" applyFill="1" applyBorder="1" applyAlignment="1">
      <alignment horizontal="left" vertical="center" wrapText="1"/>
    </xf>
    <xf numFmtId="49" fontId="10" fillId="33" borderId="68" xfId="0" applyNumberFormat="1" applyFont="1" applyFill="1" applyBorder="1" applyAlignment="1">
      <alignment horizontal="center" vertical="center" wrapText="1"/>
    </xf>
    <xf numFmtId="4" fontId="10" fillId="33" borderId="68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4" fontId="10" fillId="33" borderId="12" xfId="0" applyNumberFormat="1" applyFont="1" applyFill="1" applyBorder="1" applyAlignment="1">
      <alignment horizontal="right" vertical="center" wrapText="1"/>
    </xf>
    <xf numFmtId="4" fontId="10" fillId="0" borderId="69" xfId="0" applyNumberFormat="1" applyFont="1" applyBorder="1" applyAlignment="1">
      <alignment horizontal="right" vertical="center" wrapText="1"/>
    </xf>
    <xf numFmtId="4" fontId="8" fillId="33" borderId="40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31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0" xfId="0" applyFont="1" applyBorder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7" fillId="0" borderId="0" xfId="0" applyFont="1" applyFill="1" applyBorder="1" applyAlignment="1">
      <alignment vertical="center"/>
    </xf>
    <xf numFmtId="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8" fillId="0" borderId="39" xfId="0" applyFont="1" applyFill="1" applyBorder="1" applyAlignment="1">
      <alignment vertical="center" wrapText="1"/>
    </xf>
    <xf numFmtId="4" fontId="8" fillId="0" borderId="73" xfId="0" applyNumberFormat="1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0" fontId="10" fillId="0" borderId="38" xfId="0" applyFont="1" applyFill="1" applyBorder="1" applyAlignment="1">
      <alignment vertical="center" wrapText="1"/>
    </xf>
    <xf numFmtId="4" fontId="10" fillId="0" borderId="22" xfId="0" applyNumberFormat="1" applyFont="1" applyFill="1" applyBorder="1" applyAlignment="1">
      <alignment vertical="center"/>
    </xf>
    <xf numFmtId="0" fontId="10" fillId="0" borderId="74" xfId="0" applyFont="1" applyFill="1" applyBorder="1" applyAlignment="1">
      <alignment vertical="center" wrapText="1"/>
    </xf>
    <xf numFmtId="4" fontId="10" fillId="0" borderId="75" xfId="0" applyNumberFormat="1" applyFont="1" applyFill="1" applyBorder="1" applyAlignment="1">
      <alignment vertical="center"/>
    </xf>
    <xf numFmtId="4" fontId="10" fillId="0" borderId="67" xfId="0" applyNumberFormat="1" applyFont="1" applyFill="1" applyBorder="1" applyAlignment="1">
      <alignment vertical="center"/>
    </xf>
    <xf numFmtId="4" fontId="8" fillId="0" borderId="73" xfId="0" applyNumberFormat="1" applyFont="1" applyFill="1" applyBorder="1" applyAlignment="1">
      <alignment horizontal="right" wrapText="1"/>
    </xf>
    <xf numFmtId="0" fontId="10" fillId="0" borderId="7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8" fillId="0" borderId="73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 vertical="center"/>
    </xf>
    <xf numFmtId="4" fontId="10" fillId="0" borderId="77" xfId="0" applyNumberFormat="1" applyFont="1" applyFill="1" applyBorder="1" applyAlignment="1">
      <alignment vertical="center"/>
    </xf>
    <xf numFmtId="4" fontId="10" fillId="0" borderId="78" xfId="0" applyNumberFormat="1" applyFont="1" applyFill="1" applyBorder="1" applyAlignment="1">
      <alignment vertical="center"/>
    </xf>
    <xf numFmtId="4" fontId="10" fillId="0" borderId="40" xfId="0" applyNumberFormat="1" applyFont="1" applyFill="1" applyBorder="1" applyAlignment="1">
      <alignment vertical="center"/>
    </xf>
    <xf numFmtId="4" fontId="10" fillId="0" borderId="68" xfId="0" applyNumberFormat="1" applyFont="1" applyFill="1" applyBorder="1" applyAlignment="1">
      <alignment vertical="center"/>
    </xf>
    <xf numFmtId="4" fontId="6" fillId="0" borderId="79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33" borderId="40" xfId="0" applyFont="1" applyFill="1" applyBorder="1" applyAlignment="1">
      <alignment vertical="center"/>
    </xf>
    <xf numFmtId="185" fontId="7" fillId="33" borderId="31" xfId="0" applyNumberFormat="1" applyFont="1" applyFill="1" applyBorder="1" applyAlignment="1">
      <alignment vertical="center"/>
    </xf>
    <xf numFmtId="177" fontId="7" fillId="33" borderId="80" xfId="0" applyNumberFormat="1" applyFont="1" applyFill="1" applyBorder="1" applyAlignment="1">
      <alignment vertical="center"/>
    </xf>
    <xf numFmtId="177" fontId="7" fillId="33" borderId="63" xfId="0" applyNumberFormat="1" applyFont="1" applyFill="1" applyBorder="1" applyAlignment="1">
      <alignment vertical="center"/>
    </xf>
    <xf numFmtId="185" fontId="7" fillId="33" borderId="63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177" fontId="7" fillId="33" borderId="12" xfId="0" applyNumberFormat="1" applyFont="1" applyFill="1" applyBorder="1" applyAlignment="1">
      <alignment vertical="center"/>
    </xf>
    <xf numFmtId="185" fontId="7" fillId="33" borderId="17" xfId="0" applyNumberFormat="1" applyFont="1" applyFill="1" applyBorder="1" applyAlignment="1">
      <alignment vertical="center"/>
    </xf>
    <xf numFmtId="177" fontId="7" fillId="33" borderId="81" xfId="0" applyNumberFormat="1" applyFont="1" applyFill="1" applyBorder="1" applyAlignment="1">
      <alignment vertical="center"/>
    </xf>
    <xf numFmtId="177" fontId="7" fillId="33" borderId="15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177" fontId="7" fillId="33" borderId="11" xfId="0" applyNumberFormat="1" applyFont="1" applyFill="1" applyBorder="1" applyAlignment="1">
      <alignment vertical="center"/>
    </xf>
    <xf numFmtId="185" fontId="7" fillId="33" borderId="18" xfId="0" applyNumberFormat="1" applyFont="1" applyFill="1" applyBorder="1" applyAlignment="1">
      <alignment vertical="center"/>
    </xf>
    <xf numFmtId="177" fontId="7" fillId="33" borderId="82" xfId="0" applyNumberFormat="1" applyFont="1" applyFill="1" applyBorder="1" applyAlignment="1">
      <alignment vertical="center"/>
    </xf>
    <xf numFmtId="177" fontId="7" fillId="33" borderId="83" xfId="0" applyNumberFormat="1" applyFont="1" applyFill="1" applyBorder="1" applyAlignment="1">
      <alignment vertical="center"/>
    </xf>
    <xf numFmtId="177" fontId="7" fillId="33" borderId="10" xfId="0" applyNumberFormat="1" applyFont="1" applyFill="1" applyBorder="1" applyAlignment="1">
      <alignment vertical="center"/>
    </xf>
    <xf numFmtId="177" fontId="7" fillId="33" borderId="84" xfId="0" applyNumberFormat="1" applyFont="1" applyFill="1" applyBorder="1" applyAlignment="1">
      <alignment vertical="center"/>
    </xf>
    <xf numFmtId="177" fontId="7" fillId="33" borderId="12" xfId="0" applyNumberFormat="1" applyFont="1" applyFill="1" applyBorder="1" applyAlignment="1">
      <alignment vertical="center"/>
    </xf>
    <xf numFmtId="177" fontId="7" fillId="33" borderId="11" xfId="0" applyNumberFormat="1" applyFont="1" applyFill="1" applyBorder="1" applyAlignment="1">
      <alignment vertical="center"/>
    </xf>
    <xf numFmtId="177" fontId="7" fillId="33" borderId="40" xfId="0" applyNumberFormat="1" applyFont="1" applyFill="1" applyBorder="1" applyAlignment="1">
      <alignment vertical="center"/>
    </xf>
    <xf numFmtId="177" fontId="7" fillId="33" borderId="85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185" fontId="6" fillId="0" borderId="86" xfId="0" applyNumberFormat="1" applyFont="1" applyBorder="1" applyAlignment="1">
      <alignment vertical="center"/>
    </xf>
    <xf numFmtId="10" fontId="8" fillId="0" borderId="87" xfId="0" applyNumberFormat="1" applyFont="1" applyFill="1" applyBorder="1" applyAlignment="1">
      <alignment horizontal="right" vertical="center"/>
    </xf>
    <xf numFmtId="10" fontId="8" fillId="0" borderId="88" xfId="0" applyNumberFormat="1" applyFont="1" applyFill="1" applyBorder="1" applyAlignment="1">
      <alignment horizontal="right" vertical="center"/>
    </xf>
    <xf numFmtId="10" fontId="8" fillId="0" borderId="89" xfId="0" applyNumberFormat="1" applyFont="1" applyFill="1" applyBorder="1" applyAlignment="1">
      <alignment horizontal="right" vertical="center"/>
    </xf>
    <xf numFmtId="176" fontId="38" fillId="0" borderId="83" xfId="0" applyNumberFormat="1" applyFont="1" applyBorder="1" applyAlignment="1">
      <alignment vertical="center"/>
    </xf>
    <xf numFmtId="176" fontId="38" fillId="0" borderId="40" xfId="0" applyNumberFormat="1" applyFont="1" applyBorder="1" applyAlignment="1">
      <alignment vertical="center"/>
    </xf>
    <xf numFmtId="177" fontId="24" fillId="0" borderId="90" xfId="0" applyNumberFormat="1" applyFont="1" applyFill="1" applyBorder="1" applyAlignment="1">
      <alignment horizontal="right" vertical="center" wrapText="1"/>
    </xf>
    <xf numFmtId="177" fontId="24" fillId="0" borderId="1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 wrapText="1"/>
    </xf>
    <xf numFmtId="4" fontId="8" fillId="0" borderId="91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177" fontId="7" fillId="33" borderId="31" xfId="0" applyNumberFormat="1" applyFont="1" applyFill="1" applyBorder="1" applyAlignment="1">
      <alignment vertical="center"/>
    </xf>
    <xf numFmtId="4" fontId="6" fillId="0" borderId="92" xfId="0" applyNumberFormat="1" applyFont="1" applyFill="1" applyBorder="1" applyAlignment="1">
      <alignment vertical="center"/>
    </xf>
    <xf numFmtId="0" fontId="6" fillId="0" borderId="93" xfId="0" applyFont="1" applyBorder="1" applyAlignment="1">
      <alignment horizontal="center" vertical="center" wrapText="1"/>
    </xf>
    <xf numFmtId="4" fontId="6" fillId="0" borderId="94" xfId="0" applyNumberFormat="1" applyFont="1" applyFill="1" applyBorder="1" applyAlignment="1">
      <alignment vertical="center"/>
    </xf>
    <xf numFmtId="0" fontId="6" fillId="0" borderId="95" xfId="0" applyFont="1" applyFill="1" applyBorder="1" applyAlignment="1">
      <alignment vertical="center"/>
    </xf>
    <xf numFmtId="0" fontId="52" fillId="0" borderId="96" xfId="0" applyFont="1" applyBorder="1" applyAlignment="1">
      <alignment vertical="center" wrapText="1"/>
    </xf>
    <xf numFmtId="4" fontId="52" fillId="0" borderId="19" xfId="0" applyNumberFormat="1" applyFont="1" applyBorder="1" applyAlignment="1">
      <alignment vertical="center"/>
    </xf>
    <xf numFmtId="4" fontId="52" fillId="0" borderId="0" xfId="0" applyNumberFormat="1" applyFont="1" applyBorder="1" applyAlignment="1">
      <alignment vertical="center"/>
    </xf>
    <xf numFmtId="4" fontId="52" fillId="0" borderId="97" xfId="0" applyNumberFormat="1" applyFont="1" applyBorder="1" applyAlignment="1">
      <alignment vertical="center"/>
    </xf>
    <xf numFmtId="4" fontId="52" fillId="0" borderId="98" xfId="0" applyNumberFormat="1" applyFont="1" applyBorder="1" applyAlignment="1">
      <alignment vertical="center"/>
    </xf>
    <xf numFmtId="4" fontId="52" fillId="0" borderId="99" xfId="0" applyNumberFormat="1" applyFont="1" applyBorder="1" applyAlignment="1">
      <alignment vertical="center"/>
    </xf>
    <xf numFmtId="0" fontId="52" fillId="0" borderId="65" xfId="0" applyFont="1" applyBorder="1" applyAlignment="1">
      <alignment vertical="center" wrapText="1"/>
    </xf>
    <xf numFmtId="4" fontId="52" fillId="0" borderId="100" xfId="0" applyNumberFormat="1" applyFont="1" applyBorder="1" applyAlignment="1">
      <alignment vertical="center"/>
    </xf>
    <xf numFmtId="4" fontId="52" fillId="0" borderId="101" xfId="0" applyNumberFormat="1" applyFont="1" applyBorder="1" applyAlignment="1">
      <alignment vertical="center"/>
    </xf>
    <xf numFmtId="4" fontId="52" fillId="0" borderId="102" xfId="0" applyNumberFormat="1" applyFont="1" applyBorder="1" applyAlignment="1">
      <alignment vertical="center"/>
    </xf>
    <xf numFmtId="4" fontId="52" fillId="0" borderId="103" xfId="0" applyNumberFormat="1" applyFont="1" applyBorder="1" applyAlignment="1">
      <alignment vertical="center"/>
    </xf>
    <xf numFmtId="4" fontId="52" fillId="0" borderId="104" xfId="0" applyNumberFormat="1" applyFont="1" applyBorder="1" applyAlignment="1">
      <alignment vertical="center"/>
    </xf>
    <xf numFmtId="4" fontId="52" fillId="0" borderId="105" xfId="0" applyNumberFormat="1" applyFont="1" applyBorder="1" applyAlignment="1">
      <alignment vertical="center"/>
    </xf>
    <xf numFmtId="4" fontId="53" fillId="0" borderId="76" xfId="0" applyNumberFormat="1" applyFont="1" applyBorder="1" applyAlignment="1">
      <alignment vertical="center"/>
    </xf>
    <xf numFmtId="4" fontId="53" fillId="0" borderId="106" xfId="0" applyNumberFormat="1" applyFont="1" applyBorder="1" applyAlignment="1">
      <alignment vertical="center"/>
    </xf>
    <xf numFmtId="4" fontId="53" fillId="0" borderId="67" xfId="0" applyNumberFormat="1" applyFont="1" applyBorder="1" applyAlignment="1">
      <alignment vertical="center"/>
    </xf>
    <xf numFmtId="4" fontId="52" fillId="0" borderId="107" xfId="0" applyNumberFormat="1" applyFont="1" applyBorder="1" applyAlignment="1">
      <alignment vertical="center"/>
    </xf>
    <xf numFmtId="4" fontId="52" fillId="0" borderId="108" xfId="0" applyNumberFormat="1" applyFont="1" applyBorder="1" applyAlignment="1">
      <alignment vertical="center"/>
    </xf>
    <xf numFmtId="4" fontId="52" fillId="0" borderId="109" xfId="0" applyNumberFormat="1" applyFont="1" applyBorder="1" applyAlignment="1">
      <alignment vertical="center"/>
    </xf>
    <xf numFmtId="0" fontId="52" fillId="0" borderId="14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/>
    </xf>
    <xf numFmtId="4" fontId="52" fillId="0" borderId="100" xfId="0" applyNumberFormat="1" applyFont="1" applyBorder="1" applyAlignment="1">
      <alignment horizontal="right" vertical="center"/>
    </xf>
    <xf numFmtId="4" fontId="52" fillId="0" borderId="101" xfId="0" applyNumberFormat="1" applyFont="1" applyBorder="1" applyAlignment="1">
      <alignment horizontal="right" vertical="center"/>
    </xf>
    <xf numFmtId="4" fontId="52" fillId="0" borderId="102" xfId="0" applyNumberFormat="1" applyFont="1" applyBorder="1" applyAlignment="1">
      <alignment horizontal="right" vertical="center"/>
    </xf>
    <xf numFmtId="4" fontId="53" fillId="0" borderId="110" xfId="0" applyNumberFormat="1" applyFont="1" applyBorder="1" applyAlignment="1">
      <alignment vertical="center"/>
    </xf>
    <xf numFmtId="4" fontId="53" fillId="0" borderId="111" xfId="0" applyNumberFormat="1" applyFont="1" applyBorder="1" applyAlignment="1">
      <alignment vertical="center"/>
    </xf>
    <xf numFmtId="4" fontId="53" fillId="0" borderId="112" xfId="0" applyNumberFormat="1" applyFont="1" applyBorder="1" applyAlignment="1">
      <alignment vertical="center"/>
    </xf>
    <xf numFmtId="0" fontId="52" fillId="0" borderId="0" xfId="0" applyFont="1" applyAlignment="1">
      <alignment/>
    </xf>
    <xf numFmtId="0" fontId="52" fillId="0" borderId="113" xfId="0" applyFont="1" applyBorder="1" applyAlignment="1">
      <alignment vertical="center" wrapText="1"/>
    </xf>
    <xf numFmtId="0" fontId="53" fillId="0" borderId="76" xfId="0" applyFont="1" applyBorder="1" applyAlignment="1">
      <alignment vertical="center" wrapText="1"/>
    </xf>
    <xf numFmtId="0" fontId="52" fillId="0" borderId="114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3" fillId="0" borderId="110" xfId="0" applyFont="1" applyBorder="1" applyAlignment="1">
      <alignment vertic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0" fontId="52" fillId="0" borderId="115" xfId="0" applyFont="1" applyBorder="1" applyAlignment="1">
      <alignment horizontal="center" vertical="center"/>
    </xf>
    <xf numFmtId="0" fontId="52" fillId="0" borderId="116" xfId="0" applyFont="1" applyBorder="1" applyAlignment="1">
      <alignment horizontal="center" vertical="center"/>
    </xf>
    <xf numFmtId="0" fontId="52" fillId="0" borderId="117" xfId="0" applyFont="1" applyBorder="1" applyAlignment="1">
      <alignment horizontal="center" vertical="center"/>
    </xf>
    <xf numFmtId="0" fontId="52" fillId="0" borderId="118" xfId="0" applyFont="1" applyBorder="1" applyAlignment="1">
      <alignment horizontal="center" vertical="center"/>
    </xf>
    <xf numFmtId="0" fontId="52" fillId="0" borderId="119" xfId="0" applyFont="1" applyBorder="1" applyAlignment="1">
      <alignment horizontal="center" vertical="center"/>
    </xf>
    <xf numFmtId="0" fontId="52" fillId="0" borderId="120" xfId="0" applyFont="1" applyBorder="1" applyAlignment="1">
      <alignment vertical="center" wrapText="1"/>
    </xf>
    <xf numFmtId="4" fontId="52" fillId="0" borderId="121" xfId="0" applyNumberFormat="1" applyFont="1" applyBorder="1" applyAlignment="1">
      <alignment vertical="center"/>
    </xf>
    <xf numFmtId="4" fontId="52" fillId="0" borderId="115" xfId="0" applyNumberFormat="1" applyFont="1" applyBorder="1" applyAlignment="1">
      <alignment vertical="center"/>
    </xf>
    <xf numFmtId="4" fontId="52" fillId="0" borderId="120" xfId="0" applyNumberFormat="1" applyFont="1" applyBorder="1" applyAlignment="1">
      <alignment vertical="center"/>
    </xf>
    <xf numFmtId="4" fontId="52" fillId="0" borderId="122" xfId="0" applyNumberFormat="1" applyFont="1" applyBorder="1" applyAlignment="1">
      <alignment vertical="center"/>
    </xf>
    <xf numFmtId="0" fontId="52" fillId="0" borderId="100" xfId="0" applyFont="1" applyBorder="1" applyAlignment="1">
      <alignment vertical="center" wrapText="1"/>
    </xf>
    <xf numFmtId="4" fontId="52" fillId="0" borderId="123" xfId="0" applyNumberFormat="1" applyFont="1" applyBorder="1" applyAlignment="1">
      <alignment vertical="center"/>
    </xf>
    <xf numFmtId="0" fontId="52" fillId="0" borderId="107" xfId="0" applyFont="1" applyBorder="1" applyAlignment="1">
      <alignment vertical="center" wrapText="1"/>
    </xf>
    <xf numFmtId="4" fontId="52" fillId="0" borderId="124" xfId="0" applyNumberFormat="1" applyFont="1" applyBorder="1" applyAlignment="1">
      <alignment vertical="center"/>
    </xf>
    <xf numFmtId="0" fontId="53" fillId="0" borderId="125" xfId="0" applyFont="1" applyBorder="1" applyAlignment="1">
      <alignment vertical="center" wrapText="1"/>
    </xf>
    <xf numFmtId="4" fontId="53" fillId="0" borderId="126" xfId="0" applyNumberFormat="1" applyFont="1" applyBorder="1" applyAlignment="1">
      <alignment vertical="center"/>
    </xf>
    <xf numFmtId="4" fontId="53" fillId="0" borderId="127" xfId="0" applyNumberFormat="1" applyFont="1" applyBorder="1" applyAlignment="1">
      <alignment vertical="center"/>
    </xf>
    <xf numFmtId="4" fontId="53" fillId="0" borderId="125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76" fontId="12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vertical="center"/>
    </xf>
    <xf numFmtId="0" fontId="24" fillId="0" borderId="78" xfId="0" applyFont="1" applyFill="1" applyBorder="1" applyAlignment="1">
      <alignment vertical="center"/>
    </xf>
    <xf numFmtId="177" fontId="24" fillId="0" borderId="128" xfId="0" applyNumberFormat="1" applyFont="1" applyFill="1" applyBorder="1" applyAlignment="1">
      <alignment vertical="center"/>
    </xf>
    <xf numFmtId="177" fontId="24" fillId="0" borderId="78" xfId="0" applyNumberFormat="1" applyFont="1" applyFill="1" applyBorder="1" applyAlignment="1">
      <alignment vertical="center"/>
    </xf>
    <xf numFmtId="185" fontId="6" fillId="0" borderId="78" xfId="0" applyNumberFormat="1" applyFont="1" applyFill="1" applyBorder="1" applyAlignment="1">
      <alignment vertical="center"/>
    </xf>
    <xf numFmtId="185" fontId="6" fillId="0" borderId="68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horizontal="right" vertical="center"/>
    </xf>
    <xf numFmtId="177" fontId="17" fillId="0" borderId="0" xfId="34" applyNumberFormat="1" applyFont="1" applyBorder="1" applyAlignment="1">
      <alignment horizontal="right" vertical="center"/>
    </xf>
    <xf numFmtId="49" fontId="17" fillId="0" borderId="33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vertical="center"/>
    </xf>
    <xf numFmtId="177" fontId="17" fillId="0" borderId="10" xfId="0" applyNumberFormat="1" applyFont="1" applyBorder="1" applyAlignment="1">
      <alignment horizontal="right" vertical="center"/>
    </xf>
    <xf numFmtId="177" fontId="17" fillId="0" borderId="10" xfId="34" applyNumberFormat="1" applyFont="1" applyBorder="1" applyAlignment="1">
      <alignment horizontal="right" vertical="center"/>
    </xf>
    <xf numFmtId="177" fontId="17" fillId="0" borderId="33" xfId="0" applyNumberFormat="1" applyFont="1" applyBorder="1" applyAlignment="1">
      <alignment horizontal="right" vertical="center"/>
    </xf>
    <xf numFmtId="177" fontId="24" fillId="0" borderId="10" xfId="0" applyNumberFormat="1" applyFont="1" applyBorder="1" applyAlignment="1">
      <alignment horizontal="right" vertical="center"/>
    </xf>
    <xf numFmtId="185" fontId="25" fillId="0" borderId="12" xfId="0" applyNumberFormat="1" applyFont="1" applyBorder="1" applyAlignment="1">
      <alignment horizontal="right" vertical="center"/>
    </xf>
    <xf numFmtId="177" fontId="25" fillId="0" borderId="10" xfId="0" applyNumberFormat="1" applyFont="1" applyBorder="1" applyAlignment="1">
      <alignment horizontal="right" vertical="center"/>
    </xf>
    <xf numFmtId="49" fontId="17" fillId="0" borderId="129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177" fontId="25" fillId="0" borderId="31" xfId="0" applyNumberFormat="1" applyFont="1" applyFill="1" applyBorder="1" applyAlignment="1">
      <alignment horizontal="right" vertical="center"/>
    </xf>
    <xf numFmtId="177" fontId="25" fillId="0" borderId="15" xfId="0" applyNumberFormat="1" applyFont="1" applyFill="1" applyBorder="1" applyAlignment="1">
      <alignment horizontal="right" vertical="center"/>
    </xf>
    <xf numFmtId="177" fontId="10" fillId="0" borderId="130" xfId="0" applyNumberFormat="1" applyFont="1" applyFill="1" applyBorder="1" applyAlignment="1">
      <alignment horizontal="right" vertical="center"/>
    </xf>
    <xf numFmtId="49" fontId="24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7" fillId="0" borderId="33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/>
    </xf>
    <xf numFmtId="176" fontId="7" fillId="0" borderId="131" xfId="0" applyNumberFormat="1" applyFont="1" applyBorder="1" applyAlignment="1">
      <alignment horizontal="center" vertical="center"/>
    </xf>
    <xf numFmtId="176" fontId="7" fillId="0" borderId="129" xfId="0" applyNumberFormat="1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5" fillId="0" borderId="132" xfId="0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177" fontId="8" fillId="0" borderId="133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7" fontId="8" fillId="0" borderId="134" xfId="0" applyNumberFormat="1" applyFont="1" applyBorder="1" applyAlignment="1">
      <alignment vertical="center"/>
    </xf>
    <xf numFmtId="176" fontId="11" fillId="0" borderId="135" xfId="0" applyNumberFormat="1" applyFont="1" applyBorder="1" applyAlignment="1">
      <alignment vertical="center"/>
    </xf>
    <xf numFmtId="177" fontId="11" fillId="0" borderId="91" xfId="0" applyNumberFormat="1" applyFont="1" applyBorder="1" applyAlignment="1">
      <alignment vertical="center"/>
    </xf>
    <xf numFmtId="177" fontId="11" fillId="0" borderId="136" xfId="0" applyNumberFormat="1" applyFont="1" applyBorder="1" applyAlignment="1">
      <alignment vertical="center"/>
    </xf>
    <xf numFmtId="185" fontId="11" fillId="0" borderId="91" xfId="0" applyNumberFormat="1" applyFont="1" applyBorder="1" applyAlignment="1">
      <alignment vertical="center"/>
    </xf>
    <xf numFmtId="176" fontId="11" fillId="0" borderId="137" xfId="0" applyNumberFormat="1" applyFont="1" applyBorder="1" applyAlignment="1">
      <alignment vertical="center"/>
    </xf>
    <xf numFmtId="185" fontId="11" fillId="0" borderId="91" xfId="0" applyNumberFormat="1" applyFont="1" applyBorder="1" applyAlignment="1">
      <alignment vertical="center"/>
    </xf>
    <xf numFmtId="177" fontId="11" fillId="0" borderId="21" xfId="0" applyNumberFormat="1" applyFont="1" applyBorder="1" applyAlignment="1">
      <alignment vertical="center"/>
    </xf>
    <xf numFmtId="177" fontId="11" fillId="0" borderId="134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177" fontId="11" fillId="0" borderId="138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39" xfId="0" applyNumberFormat="1" applyFont="1" applyBorder="1" applyAlignment="1">
      <alignment vertical="center"/>
    </xf>
    <xf numFmtId="185" fontId="6" fillId="0" borderId="132" xfId="0" applyNumberFormat="1" applyFont="1" applyBorder="1" applyAlignment="1">
      <alignment vertical="center"/>
    </xf>
    <xf numFmtId="177" fontId="11" fillId="0" borderId="20" xfId="0" applyNumberFormat="1" applyFont="1" applyBorder="1" applyAlignment="1">
      <alignment vertical="center"/>
    </xf>
    <xf numFmtId="177" fontId="11" fillId="0" borderId="133" xfId="0" applyNumberFormat="1" applyFont="1" applyBorder="1" applyAlignment="1">
      <alignment vertical="center"/>
    </xf>
    <xf numFmtId="177" fontId="11" fillId="0" borderId="21" xfId="0" applyNumberFormat="1" applyFont="1" applyBorder="1" applyAlignment="1">
      <alignment vertical="center"/>
    </xf>
    <xf numFmtId="177" fontId="11" fillId="0" borderId="134" xfId="0" applyNumberFormat="1" applyFont="1" applyBorder="1" applyAlignment="1">
      <alignment vertical="center"/>
    </xf>
    <xf numFmtId="177" fontId="11" fillId="0" borderId="91" xfId="0" applyNumberFormat="1" applyFont="1" applyFill="1" applyBorder="1" applyAlignment="1">
      <alignment vertical="center"/>
    </xf>
    <xf numFmtId="177" fontId="11" fillId="0" borderId="134" xfId="0" applyNumberFormat="1" applyFont="1" applyFill="1" applyBorder="1" applyAlignment="1">
      <alignment vertical="center"/>
    </xf>
    <xf numFmtId="177" fontId="11" fillId="0" borderId="22" xfId="0" applyNumberFormat="1" applyFont="1" applyFill="1" applyBorder="1" applyAlignment="1">
      <alignment vertical="center"/>
    </xf>
    <xf numFmtId="177" fontId="11" fillId="0" borderId="138" xfId="0" applyNumberFormat="1" applyFont="1" applyFill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177" fontId="10" fillId="0" borderId="140" xfId="0" applyNumberFormat="1" applyFont="1" applyFill="1" applyBorder="1" applyAlignment="1">
      <alignment vertical="center"/>
    </xf>
    <xf numFmtId="177" fontId="55" fillId="0" borderId="133" xfId="0" applyNumberFormat="1" applyFont="1" applyBorder="1" applyAlignment="1">
      <alignment vertical="center"/>
    </xf>
    <xf numFmtId="177" fontId="55" fillId="0" borderId="141" xfId="0" applyNumberFormat="1" applyFont="1" applyBorder="1" applyAlignment="1">
      <alignment vertical="center"/>
    </xf>
    <xf numFmtId="185" fontId="55" fillId="0" borderId="142" xfId="0" applyNumberFormat="1" applyFont="1" applyBorder="1" applyAlignment="1">
      <alignment vertical="center"/>
    </xf>
    <xf numFmtId="177" fontId="55" fillId="0" borderId="20" xfId="0" applyNumberFormat="1" applyFont="1" applyBorder="1" applyAlignment="1">
      <alignment vertical="center"/>
    </xf>
    <xf numFmtId="177" fontId="55" fillId="0" borderId="143" xfId="0" applyNumberFormat="1" applyFont="1" applyBorder="1" applyAlignment="1">
      <alignment vertical="center"/>
    </xf>
    <xf numFmtId="185" fontId="55" fillId="0" borderId="144" xfId="0" applyNumberFormat="1" applyFont="1" applyBorder="1" applyAlignment="1">
      <alignment vertical="center"/>
    </xf>
    <xf numFmtId="177" fontId="55" fillId="0" borderId="134" xfId="0" applyNumberFormat="1" applyFont="1" applyBorder="1" applyAlignment="1">
      <alignment vertical="center"/>
    </xf>
    <xf numFmtId="177" fontId="55" fillId="0" borderId="145" xfId="0" applyNumberFormat="1" applyFont="1" applyBorder="1" applyAlignment="1">
      <alignment vertical="center"/>
    </xf>
    <xf numFmtId="185" fontId="55" fillId="0" borderId="146" xfId="0" applyNumberFormat="1" applyFont="1" applyBorder="1" applyAlignment="1">
      <alignment vertical="center"/>
    </xf>
    <xf numFmtId="177" fontId="55" fillId="0" borderId="21" xfId="0" applyNumberFormat="1" applyFont="1" applyBorder="1" applyAlignment="1">
      <alignment vertical="center"/>
    </xf>
    <xf numFmtId="177" fontId="55" fillId="0" borderId="147" xfId="0" applyNumberFormat="1" applyFont="1" applyBorder="1" applyAlignment="1">
      <alignment vertical="center"/>
    </xf>
    <xf numFmtId="177" fontId="55" fillId="0" borderId="73" xfId="0" applyNumberFormat="1" applyFont="1" applyBorder="1" applyAlignment="1">
      <alignment vertical="center"/>
    </xf>
    <xf numFmtId="177" fontId="55" fillId="0" borderId="148" xfId="0" applyNumberFormat="1" applyFont="1" applyBorder="1" applyAlignment="1">
      <alignment vertical="center"/>
    </xf>
    <xf numFmtId="176" fontId="38" fillId="0" borderId="91" xfId="0" applyNumberFormat="1" applyFont="1" applyBorder="1" applyAlignment="1">
      <alignment vertical="center"/>
    </xf>
    <xf numFmtId="177" fontId="55" fillId="0" borderId="136" xfId="0" applyNumberFormat="1" applyFont="1" applyBorder="1" applyAlignment="1">
      <alignment vertical="center"/>
    </xf>
    <xf numFmtId="185" fontId="55" fillId="0" borderId="149" xfId="0" applyNumberFormat="1" applyFont="1" applyBorder="1" applyAlignment="1">
      <alignment vertical="center"/>
    </xf>
    <xf numFmtId="177" fontId="55" fillId="0" borderId="91" xfId="0" applyNumberFormat="1" applyFont="1" applyBorder="1" applyAlignment="1">
      <alignment vertical="center"/>
    </xf>
    <xf numFmtId="177" fontId="55" fillId="0" borderId="150" xfId="0" applyNumberFormat="1" applyFont="1" applyBorder="1" applyAlignment="1">
      <alignment vertical="center"/>
    </xf>
    <xf numFmtId="185" fontId="55" fillId="0" borderId="151" xfId="0" applyNumberFormat="1" applyFont="1" applyBorder="1" applyAlignment="1">
      <alignment vertical="center"/>
    </xf>
    <xf numFmtId="185" fontId="55" fillId="0" borderId="152" xfId="0" applyNumberFormat="1" applyFont="1" applyBorder="1" applyAlignment="1">
      <alignment vertical="center"/>
    </xf>
    <xf numFmtId="177" fontId="55" fillId="0" borderId="138" xfId="0" applyNumberFormat="1" applyFont="1" applyBorder="1" applyAlignment="1">
      <alignment vertical="center"/>
    </xf>
    <xf numFmtId="185" fontId="55" fillId="0" borderId="153" xfId="0" applyNumberFormat="1" applyFont="1" applyBorder="1" applyAlignment="1">
      <alignment vertical="center"/>
    </xf>
    <xf numFmtId="177" fontId="55" fillId="0" borderId="22" xfId="0" applyNumberFormat="1" applyFont="1" applyBorder="1" applyAlignment="1">
      <alignment vertical="center"/>
    </xf>
    <xf numFmtId="177" fontId="55" fillId="0" borderId="154" xfId="0" applyNumberFormat="1" applyFont="1" applyBorder="1" applyAlignment="1">
      <alignment vertical="center"/>
    </xf>
    <xf numFmtId="177" fontId="55" fillId="0" borderId="155" xfId="0" applyNumberFormat="1" applyFont="1" applyBorder="1" applyAlignment="1">
      <alignment vertical="center"/>
    </xf>
    <xf numFmtId="177" fontId="56" fillId="0" borderId="23" xfId="0" applyNumberFormat="1" applyFont="1" applyBorder="1" applyAlignment="1">
      <alignment vertical="center"/>
    </xf>
    <xf numFmtId="177" fontId="56" fillId="0" borderId="24" xfId="0" applyNumberFormat="1" applyFont="1" applyBorder="1" applyAlignment="1">
      <alignment vertical="center"/>
    </xf>
    <xf numFmtId="185" fontId="56" fillId="0" borderId="25" xfId="0" applyNumberFormat="1" applyFont="1" applyBorder="1" applyAlignment="1">
      <alignment vertical="center"/>
    </xf>
    <xf numFmtId="177" fontId="56" fillId="0" borderId="12" xfId="0" applyNumberFormat="1" applyFont="1" applyBorder="1" applyAlignment="1">
      <alignment vertical="center"/>
    </xf>
    <xf numFmtId="185" fontId="56" fillId="0" borderId="86" xfId="0" applyNumberFormat="1" applyFont="1" applyBorder="1" applyAlignment="1">
      <alignment vertical="center"/>
    </xf>
    <xf numFmtId="177" fontId="56" fillId="0" borderId="23" xfId="0" applyNumberFormat="1" applyFont="1" applyBorder="1" applyAlignment="1">
      <alignment vertical="center"/>
    </xf>
    <xf numFmtId="185" fontId="55" fillId="0" borderId="156" xfId="0" applyNumberFormat="1" applyFont="1" applyBorder="1" applyAlignment="1">
      <alignment vertical="center"/>
    </xf>
    <xf numFmtId="177" fontId="55" fillId="0" borderId="19" xfId="0" applyNumberFormat="1" applyFont="1" applyBorder="1" applyAlignment="1">
      <alignment vertical="center"/>
    </xf>
    <xf numFmtId="177" fontId="55" fillId="0" borderId="157" xfId="0" applyNumberFormat="1" applyFont="1" applyBorder="1" applyAlignment="1">
      <alignment vertical="center"/>
    </xf>
    <xf numFmtId="177" fontId="55" fillId="0" borderId="158" xfId="0" applyNumberFormat="1" applyFont="1" applyBorder="1" applyAlignment="1">
      <alignment vertical="center"/>
    </xf>
    <xf numFmtId="177" fontId="55" fillId="0" borderId="40" xfId="0" applyNumberFormat="1" applyFont="1" applyBorder="1" applyAlignment="1">
      <alignment vertical="center"/>
    </xf>
    <xf numFmtId="185" fontId="55" fillId="0" borderId="28" xfId="0" applyNumberFormat="1" applyFont="1" applyBorder="1" applyAlignment="1">
      <alignment vertical="center"/>
    </xf>
    <xf numFmtId="177" fontId="56" fillId="0" borderId="159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/>
    </xf>
    <xf numFmtId="185" fontId="55" fillId="0" borderId="20" xfId="0" applyNumberFormat="1" applyFont="1" applyBorder="1" applyAlignment="1">
      <alignment vertical="center"/>
    </xf>
    <xf numFmtId="185" fontId="55" fillId="0" borderId="21" xfId="0" applyNumberFormat="1" applyFont="1" applyBorder="1" applyAlignment="1">
      <alignment vertical="center"/>
    </xf>
    <xf numFmtId="177" fontId="55" fillId="0" borderId="160" xfId="0" applyNumberFormat="1" applyFont="1" applyBorder="1" applyAlignment="1">
      <alignment vertical="center"/>
    </xf>
    <xf numFmtId="177" fontId="55" fillId="0" borderId="161" xfId="0" applyNumberFormat="1" applyFont="1" applyBorder="1" applyAlignment="1">
      <alignment vertical="center"/>
    </xf>
    <xf numFmtId="185" fontId="55" fillId="0" borderId="162" xfId="0" applyNumberFormat="1" applyFont="1" applyBorder="1" applyAlignment="1">
      <alignment vertical="center"/>
    </xf>
    <xf numFmtId="177" fontId="55" fillId="0" borderId="163" xfId="0" applyNumberFormat="1" applyFont="1" applyBorder="1" applyAlignment="1">
      <alignment vertical="center"/>
    </xf>
    <xf numFmtId="185" fontId="55" fillId="0" borderId="27" xfId="0" applyNumberFormat="1" applyFont="1" applyBorder="1" applyAlignment="1">
      <alignment vertical="center"/>
    </xf>
    <xf numFmtId="177" fontId="55" fillId="0" borderId="10" xfId="0" applyNumberFormat="1" applyFont="1" applyBorder="1" applyAlignment="1">
      <alignment vertical="center"/>
    </xf>
    <xf numFmtId="177" fontId="55" fillId="0" borderId="32" xfId="0" applyNumberFormat="1" applyFont="1" applyBorder="1" applyAlignment="1">
      <alignment vertical="center"/>
    </xf>
    <xf numFmtId="177" fontId="55" fillId="0" borderId="132" xfId="0" applyNumberFormat="1" applyFont="1" applyBorder="1" applyAlignment="1">
      <alignment vertical="center"/>
    </xf>
    <xf numFmtId="185" fontId="55" fillId="0" borderId="164" xfId="0" applyNumberFormat="1" applyFont="1" applyBorder="1" applyAlignment="1">
      <alignment vertical="center"/>
    </xf>
    <xf numFmtId="177" fontId="56" fillId="0" borderId="15" xfId="0" applyNumberFormat="1" applyFont="1" applyBorder="1" applyAlignment="1">
      <alignment vertical="center"/>
    </xf>
    <xf numFmtId="177" fontId="56" fillId="0" borderId="133" xfId="0" applyNumberFormat="1" applyFont="1" applyBorder="1" applyAlignment="1">
      <alignment vertical="center"/>
    </xf>
    <xf numFmtId="185" fontId="56" fillId="0" borderId="25" xfId="0" applyNumberFormat="1" applyFont="1" applyBorder="1" applyAlignment="1">
      <alignment vertical="center"/>
    </xf>
    <xf numFmtId="177" fontId="56" fillId="0" borderId="12" xfId="0" applyNumberFormat="1" applyFont="1" applyBorder="1" applyAlignment="1">
      <alignment vertical="center"/>
    </xf>
    <xf numFmtId="185" fontId="56" fillId="0" borderId="142" xfId="0" applyNumberFormat="1" applyFont="1" applyBorder="1" applyAlignment="1">
      <alignment vertical="center"/>
    </xf>
    <xf numFmtId="177" fontId="55" fillId="0" borderId="165" xfId="0" applyNumberFormat="1" applyFont="1" applyBorder="1" applyAlignment="1">
      <alignment vertical="center"/>
    </xf>
    <xf numFmtId="177" fontId="55" fillId="0" borderId="139" xfId="0" applyNumberFormat="1" applyFont="1" applyBorder="1" applyAlignment="1">
      <alignment vertical="center"/>
    </xf>
    <xf numFmtId="177" fontId="55" fillId="0" borderId="166" xfId="0" applyNumberFormat="1" applyFont="1" applyBorder="1" applyAlignment="1">
      <alignment vertical="center"/>
    </xf>
    <xf numFmtId="185" fontId="55" fillId="0" borderId="91" xfId="0" applyNumberFormat="1" applyFont="1" applyBorder="1" applyAlignment="1">
      <alignment vertical="center"/>
    </xf>
    <xf numFmtId="185" fontId="55" fillId="0" borderId="161" xfId="0" applyNumberFormat="1" applyFont="1" applyBorder="1" applyAlignment="1">
      <alignment vertical="center"/>
    </xf>
    <xf numFmtId="177" fontId="55" fillId="0" borderId="0" xfId="0" applyNumberFormat="1" applyFont="1" applyBorder="1" applyAlignment="1">
      <alignment vertical="center"/>
    </xf>
    <xf numFmtId="177" fontId="55" fillId="0" borderId="83" xfId="0" applyNumberFormat="1" applyFont="1" applyBorder="1" applyAlignment="1">
      <alignment vertical="center"/>
    </xf>
    <xf numFmtId="177" fontId="55" fillId="0" borderId="167" xfId="0" applyNumberFormat="1" applyFont="1" applyBorder="1" applyAlignment="1">
      <alignment vertical="center"/>
    </xf>
    <xf numFmtId="185" fontId="55" fillId="0" borderId="168" xfId="0" applyNumberFormat="1" applyFont="1" applyBorder="1" applyAlignment="1">
      <alignment vertical="center"/>
    </xf>
    <xf numFmtId="177" fontId="56" fillId="0" borderId="15" xfId="0" applyNumberFormat="1" applyFont="1" applyBorder="1" applyAlignment="1">
      <alignment vertical="center"/>
    </xf>
    <xf numFmtId="185" fontId="56" fillId="0" borderId="153" xfId="0" applyNumberFormat="1" applyFont="1" applyBorder="1" applyAlignment="1">
      <alignment vertical="center"/>
    </xf>
    <xf numFmtId="185" fontId="7" fillId="0" borderId="12" xfId="0" applyNumberFormat="1" applyFont="1" applyFill="1" applyBorder="1" applyAlignment="1">
      <alignment vertical="center"/>
    </xf>
    <xf numFmtId="185" fontId="7" fillId="0" borderId="11" xfId="0" applyNumberFormat="1" applyFont="1" applyFill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177" fontId="11" fillId="0" borderId="44" xfId="0" applyNumberFormat="1" applyFont="1" applyFill="1" applyBorder="1" applyAlignment="1">
      <alignment horizontal="right" vertical="center"/>
    </xf>
    <xf numFmtId="185" fontId="7" fillId="0" borderId="41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44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 wrapText="1"/>
    </xf>
    <xf numFmtId="177" fontId="4" fillId="0" borderId="33" xfId="0" applyNumberFormat="1" applyFont="1" applyFill="1" applyBorder="1" applyAlignment="1">
      <alignment horizontal="right" vertical="center"/>
    </xf>
    <xf numFmtId="185" fontId="6" fillId="0" borderId="33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 wrapText="1"/>
    </xf>
    <xf numFmtId="177" fontId="11" fillId="0" borderId="31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vertical="center" wrapText="1"/>
    </xf>
    <xf numFmtId="0" fontId="11" fillId="33" borderId="169" xfId="0" applyFont="1" applyFill="1" applyBorder="1" applyAlignment="1">
      <alignment vertical="center"/>
    </xf>
    <xf numFmtId="177" fontId="11" fillId="33" borderId="169" xfId="0" applyNumberFormat="1" applyFont="1" applyFill="1" applyBorder="1" applyAlignment="1">
      <alignment horizontal="right" vertical="center"/>
    </xf>
    <xf numFmtId="185" fontId="11" fillId="33" borderId="169" xfId="0" applyNumberFormat="1" applyFont="1" applyFill="1" applyBorder="1" applyAlignment="1">
      <alignment vertical="center"/>
    </xf>
    <xf numFmtId="177" fontId="4" fillId="0" borderId="42" xfId="0" applyNumberFormat="1" applyFont="1" applyFill="1" applyBorder="1" applyAlignment="1">
      <alignment vertical="center"/>
    </xf>
    <xf numFmtId="177" fontId="8" fillId="0" borderId="60" xfId="0" applyNumberFormat="1" applyFont="1" applyFill="1" applyBorder="1" applyAlignment="1">
      <alignment horizontal="right" vertical="center"/>
    </xf>
    <xf numFmtId="185" fontId="4" fillId="0" borderId="43" xfId="0" applyNumberFormat="1" applyFont="1" applyFill="1" applyBorder="1" applyAlignment="1">
      <alignment vertical="center"/>
    </xf>
    <xf numFmtId="185" fontId="25" fillId="0" borderId="12" xfId="0" applyNumberFormat="1" applyFont="1" applyFill="1" applyBorder="1" applyAlignment="1">
      <alignment horizontal="right" vertical="center"/>
    </xf>
    <xf numFmtId="176" fontId="11" fillId="0" borderId="141" xfId="0" applyNumberFormat="1" applyFont="1" applyBorder="1" applyAlignment="1">
      <alignment vertical="center"/>
    </xf>
    <xf numFmtId="176" fontId="11" fillId="0" borderId="145" xfId="0" applyNumberFormat="1" applyFont="1" applyBorder="1" applyAlignment="1">
      <alignment vertical="center"/>
    </xf>
    <xf numFmtId="177" fontId="11" fillId="0" borderId="145" xfId="0" applyNumberFormat="1" applyFont="1" applyBorder="1" applyAlignment="1">
      <alignment vertical="center"/>
    </xf>
    <xf numFmtId="176" fontId="11" fillId="0" borderId="154" xfId="0" applyNumberFormat="1" applyFont="1" applyBorder="1" applyAlignment="1">
      <alignment vertical="center"/>
    </xf>
    <xf numFmtId="177" fontId="11" fillId="0" borderId="143" xfId="0" applyNumberFormat="1" applyFont="1" applyBorder="1" applyAlignment="1">
      <alignment vertical="center"/>
    </xf>
    <xf numFmtId="177" fontId="11" fillId="0" borderId="147" xfId="0" applyNumberFormat="1" applyFont="1" applyBorder="1" applyAlignment="1">
      <alignment vertical="center"/>
    </xf>
    <xf numFmtId="177" fontId="11" fillId="0" borderId="150" xfId="0" applyNumberFormat="1" applyFont="1" applyBorder="1" applyAlignment="1">
      <alignment vertical="center"/>
    </xf>
    <xf numFmtId="177" fontId="11" fillId="0" borderId="155" xfId="0" applyNumberFormat="1" applyFont="1" applyBorder="1" applyAlignment="1">
      <alignment vertical="center"/>
    </xf>
    <xf numFmtId="177" fontId="4" fillId="0" borderId="159" xfId="0" applyNumberFormat="1" applyFont="1" applyBorder="1" applyAlignment="1">
      <alignment vertical="center"/>
    </xf>
    <xf numFmtId="177" fontId="11" fillId="0" borderId="170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11" fillId="0" borderId="165" xfId="0" applyNumberFormat="1" applyFont="1" applyBorder="1" applyAlignment="1">
      <alignment vertical="center"/>
    </xf>
    <xf numFmtId="185" fontId="11" fillId="0" borderId="142" xfId="0" applyNumberFormat="1" applyFont="1" applyBorder="1" applyAlignment="1">
      <alignment vertical="center"/>
    </xf>
    <xf numFmtId="177" fontId="11" fillId="0" borderId="163" xfId="0" applyNumberFormat="1" applyFont="1" applyBorder="1" applyAlignment="1">
      <alignment vertical="center"/>
    </xf>
    <xf numFmtId="185" fontId="11" fillId="0" borderId="146" xfId="0" applyNumberFormat="1" applyFont="1" applyBorder="1" applyAlignment="1">
      <alignment vertical="center"/>
    </xf>
    <xf numFmtId="177" fontId="11" fillId="0" borderId="161" xfId="0" applyNumberFormat="1" applyFont="1" applyBorder="1" applyAlignment="1">
      <alignment vertical="center"/>
    </xf>
    <xf numFmtId="177" fontId="11" fillId="0" borderId="136" xfId="0" applyNumberFormat="1" applyFont="1" applyBorder="1" applyAlignment="1">
      <alignment vertical="center"/>
    </xf>
    <xf numFmtId="185" fontId="11" fillId="0" borderId="149" xfId="0" applyNumberFormat="1" applyFont="1" applyBorder="1" applyAlignment="1">
      <alignment vertical="center"/>
    </xf>
    <xf numFmtId="177" fontId="11" fillId="0" borderId="91" xfId="0" applyNumberFormat="1" applyFont="1" applyBorder="1" applyAlignment="1">
      <alignment vertical="center"/>
    </xf>
    <xf numFmtId="185" fontId="11" fillId="0" borderId="163" xfId="0" applyNumberFormat="1" applyFont="1" applyBorder="1" applyAlignment="1">
      <alignment vertical="center"/>
    </xf>
    <xf numFmtId="177" fontId="11" fillId="0" borderId="168" xfId="0" applyNumberFormat="1" applyFont="1" applyBorder="1" applyAlignment="1">
      <alignment vertical="center"/>
    </xf>
    <xf numFmtId="177" fontId="11" fillId="0" borderId="138" xfId="0" applyNumberFormat="1" applyFont="1" applyBorder="1" applyAlignment="1">
      <alignment vertical="center"/>
    </xf>
    <xf numFmtId="177" fontId="11" fillId="0" borderId="154" xfId="0" applyNumberFormat="1" applyFont="1" applyBorder="1" applyAlignment="1">
      <alignment vertical="center"/>
    </xf>
    <xf numFmtId="185" fontId="11" fillId="0" borderId="168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185" fontId="11" fillId="0" borderId="153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85" fontId="4" fillId="0" borderId="165" xfId="0" applyNumberFormat="1" applyFont="1" applyBorder="1" applyAlignment="1">
      <alignment vertical="center"/>
    </xf>
    <xf numFmtId="185" fontId="4" fillId="0" borderId="25" xfId="0" applyNumberFormat="1" applyFont="1" applyBorder="1" applyAlignment="1">
      <alignment vertical="center"/>
    </xf>
    <xf numFmtId="177" fontId="11" fillId="0" borderId="166" xfId="0" applyNumberFormat="1" applyFont="1" applyBorder="1" applyAlignment="1">
      <alignment vertical="center"/>
    </xf>
    <xf numFmtId="177" fontId="11" fillId="0" borderId="73" xfId="0" applyNumberFormat="1" applyFont="1" applyBorder="1" applyAlignment="1">
      <alignment vertical="center"/>
    </xf>
    <xf numFmtId="177" fontId="11" fillId="0" borderId="148" xfId="0" applyNumberFormat="1" applyFont="1" applyBorder="1" applyAlignment="1">
      <alignment vertical="center"/>
    </xf>
    <xf numFmtId="177" fontId="11" fillId="0" borderId="40" xfId="0" applyNumberFormat="1" applyFont="1" applyBorder="1" applyAlignment="1">
      <alignment vertical="center"/>
    </xf>
    <xf numFmtId="177" fontId="11" fillId="0" borderId="158" xfId="0" applyNumberFormat="1" applyFont="1" applyBorder="1" applyAlignment="1">
      <alignment vertical="center"/>
    </xf>
    <xf numFmtId="177" fontId="11" fillId="0" borderId="30" xfId="0" applyNumberFormat="1" applyFont="1" applyBorder="1" applyAlignment="1">
      <alignment vertical="center"/>
    </xf>
    <xf numFmtId="185" fontId="11" fillId="0" borderId="27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185" fontId="4" fillId="0" borderId="142" xfId="0" applyNumberFormat="1" applyFont="1" applyBorder="1" applyAlignment="1">
      <alignment vertical="center"/>
    </xf>
    <xf numFmtId="177" fontId="8" fillId="0" borderId="141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vertical="center"/>
    </xf>
    <xf numFmtId="177" fontId="11" fillId="0" borderId="141" xfId="0" applyNumberFormat="1" applyFont="1" applyBorder="1" applyAlignment="1">
      <alignment vertical="center"/>
    </xf>
    <xf numFmtId="177" fontId="8" fillId="0" borderId="145" xfId="0" applyNumberFormat="1" applyFont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85" fontId="11" fillId="0" borderId="152" xfId="0" applyNumberFormat="1" applyFont="1" applyBorder="1" applyAlignment="1">
      <alignment vertical="center"/>
    </xf>
    <xf numFmtId="177" fontId="8" fillId="0" borderId="160" xfId="0" applyNumberFormat="1" applyFont="1" applyBorder="1" applyAlignment="1">
      <alignment vertical="center"/>
    </xf>
    <xf numFmtId="177" fontId="8" fillId="0" borderId="154" xfId="0" applyNumberFormat="1" applyFont="1" applyBorder="1" applyAlignment="1">
      <alignment vertical="center"/>
    </xf>
    <xf numFmtId="177" fontId="10" fillId="0" borderId="24" xfId="0" applyNumberFormat="1" applyFont="1" applyBorder="1" applyAlignment="1">
      <alignment vertical="center"/>
    </xf>
    <xf numFmtId="185" fontId="4" fillId="0" borderId="25" xfId="0" applyNumberFormat="1" applyFont="1" applyBorder="1" applyAlignment="1">
      <alignment vertical="center"/>
    </xf>
    <xf numFmtId="177" fontId="11" fillId="0" borderId="39" xfId="0" applyNumberFormat="1" applyFont="1" applyBorder="1" applyAlignment="1">
      <alignment vertical="center"/>
    </xf>
    <xf numFmtId="177" fontId="8" fillId="0" borderId="157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vertical="center"/>
    </xf>
    <xf numFmtId="177" fontId="4" fillId="0" borderId="159" xfId="0" applyNumberFormat="1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11" fillId="0" borderId="20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vertical="center"/>
    </xf>
    <xf numFmtId="177" fontId="11" fillId="0" borderId="141" xfId="0" applyNumberFormat="1" applyFont="1" applyBorder="1" applyAlignment="1">
      <alignment vertical="center"/>
    </xf>
    <xf numFmtId="185" fontId="11" fillId="0" borderId="152" xfId="0" applyNumberFormat="1" applyFont="1" applyBorder="1" applyAlignment="1">
      <alignment vertical="center"/>
    </xf>
    <xf numFmtId="177" fontId="11" fillId="0" borderId="133" xfId="0" applyNumberFormat="1" applyFont="1" applyBorder="1" applyAlignment="1">
      <alignment vertical="center"/>
    </xf>
    <xf numFmtId="185" fontId="11" fillId="0" borderId="146" xfId="0" applyNumberFormat="1" applyFont="1" applyBorder="1" applyAlignment="1">
      <alignment vertical="center"/>
    </xf>
    <xf numFmtId="185" fontId="11" fillId="0" borderId="142" xfId="0" applyNumberFormat="1" applyFont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0" borderId="145" xfId="0" applyNumberFormat="1" applyFont="1" applyBorder="1" applyAlignment="1">
      <alignment vertical="center"/>
    </xf>
    <xf numFmtId="177" fontId="11" fillId="0" borderId="135" xfId="0" applyNumberFormat="1" applyFont="1" applyBorder="1" applyAlignment="1">
      <alignment vertical="center"/>
    </xf>
    <xf numFmtId="177" fontId="11" fillId="0" borderId="160" xfId="0" applyNumberFormat="1" applyFont="1" applyBorder="1" applyAlignment="1">
      <alignment vertical="center"/>
    </xf>
    <xf numFmtId="185" fontId="11" fillId="0" borderId="149" xfId="0" applyNumberFormat="1" applyFont="1" applyBorder="1" applyAlignment="1">
      <alignment vertical="center"/>
    </xf>
    <xf numFmtId="177" fontId="11" fillId="0" borderId="147" xfId="0" applyNumberFormat="1" applyFont="1" applyBorder="1" applyAlignment="1">
      <alignment vertical="center"/>
    </xf>
    <xf numFmtId="177" fontId="11" fillId="0" borderId="38" xfId="0" applyNumberFormat="1" applyFont="1" applyBorder="1" applyAlignment="1">
      <alignment vertical="center"/>
    </xf>
    <xf numFmtId="177" fontId="11" fillId="0" borderId="154" xfId="0" applyNumberFormat="1" applyFont="1" applyBorder="1" applyAlignment="1">
      <alignment vertical="center"/>
    </xf>
    <xf numFmtId="177" fontId="11" fillId="0" borderId="155" xfId="0" applyNumberFormat="1" applyFont="1" applyBorder="1" applyAlignment="1">
      <alignment vertical="center"/>
    </xf>
    <xf numFmtId="185" fontId="11" fillId="0" borderId="153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11" fillId="0" borderId="73" xfId="0" applyNumberFormat="1" applyFont="1" applyBorder="1" applyAlignment="1">
      <alignment vertical="center"/>
    </xf>
    <xf numFmtId="177" fontId="11" fillId="0" borderId="39" xfId="0" applyNumberFormat="1" applyFont="1" applyBorder="1" applyAlignment="1">
      <alignment vertical="center"/>
    </xf>
    <xf numFmtId="177" fontId="11" fillId="0" borderId="171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vertical="center"/>
    </xf>
    <xf numFmtId="177" fontId="11" fillId="0" borderId="157" xfId="0" applyNumberFormat="1" applyFont="1" applyBorder="1" applyAlignment="1">
      <alignment vertical="center"/>
    </xf>
    <xf numFmtId="185" fontId="11" fillId="0" borderId="27" xfId="0" applyNumberFormat="1" applyFont="1" applyBorder="1" applyAlignment="1">
      <alignment vertical="center"/>
    </xf>
    <xf numFmtId="177" fontId="11" fillId="0" borderId="171" xfId="0" applyNumberFormat="1" applyFont="1" applyBorder="1" applyAlignment="1">
      <alignment vertical="center"/>
    </xf>
    <xf numFmtId="176" fontId="11" fillId="0" borderId="129" xfId="0" applyNumberFormat="1" applyFont="1" applyBorder="1" applyAlignment="1">
      <alignment vertical="center"/>
    </xf>
    <xf numFmtId="176" fontId="11" fillId="0" borderId="18" xfId="0" applyNumberFormat="1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176" fontId="11" fillId="0" borderId="26" xfId="0" applyNumberFormat="1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177" fontId="4" fillId="0" borderId="133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vertical="center"/>
    </xf>
    <xf numFmtId="176" fontId="11" fillId="0" borderId="91" xfId="0" applyNumberFormat="1" applyFont="1" applyBorder="1" applyAlignment="1">
      <alignment vertical="center"/>
    </xf>
    <xf numFmtId="177" fontId="11" fillId="0" borderId="136" xfId="0" applyNumberFormat="1" applyFont="1" applyFill="1" applyBorder="1" applyAlignment="1">
      <alignment vertical="center"/>
    </xf>
    <xf numFmtId="185" fontId="11" fillId="0" borderId="161" xfId="0" applyNumberFormat="1" applyFont="1" applyBorder="1" applyAlignment="1">
      <alignment vertical="center"/>
    </xf>
    <xf numFmtId="177" fontId="11" fillId="0" borderId="157" xfId="0" applyNumberFormat="1" applyFont="1" applyBorder="1" applyAlignment="1">
      <alignment vertical="center"/>
    </xf>
    <xf numFmtId="177" fontId="11" fillId="0" borderId="38" xfId="0" applyNumberFormat="1" applyFont="1" applyBorder="1" applyAlignment="1">
      <alignment vertical="center"/>
    </xf>
    <xf numFmtId="177" fontId="7" fillId="0" borderId="81" xfId="0" applyNumberFormat="1" applyFont="1" applyFill="1" applyBorder="1" applyAlignment="1">
      <alignment vertical="center"/>
    </xf>
    <xf numFmtId="177" fontId="7" fillId="33" borderId="172" xfId="0" applyNumberFormat="1" applyFont="1" applyFill="1" applyBorder="1" applyAlignment="1">
      <alignment vertical="center"/>
    </xf>
    <xf numFmtId="185" fontId="4" fillId="0" borderId="28" xfId="0" applyNumberFormat="1" applyFont="1" applyBorder="1" applyAlignment="1">
      <alignment vertical="center"/>
    </xf>
    <xf numFmtId="177" fontId="8" fillId="0" borderId="143" xfId="0" applyNumberFormat="1" applyFont="1" applyBorder="1" applyAlignment="1">
      <alignment vertical="center"/>
    </xf>
    <xf numFmtId="177" fontId="8" fillId="0" borderId="144" xfId="0" applyNumberFormat="1" applyFont="1" applyBorder="1" applyAlignment="1">
      <alignment vertical="center"/>
    </xf>
    <xf numFmtId="177" fontId="8" fillId="0" borderId="151" xfId="0" applyNumberFormat="1" applyFont="1" applyBorder="1" applyAlignment="1">
      <alignment vertical="center"/>
    </xf>
    <xf numFmtId="177" fontId="8" fillId="0" borderId="156" xfId="0" applyNumberFormat="1" applyFont="1" applyBorder="1" applyAlignment="1">
      <alignment vertical="center"/>
    </xf>
    <xf numFmtId="177" fontId="8" fillId="0" borderId="167" xfId="0" applyNumberFormat="1" applyFont="1" applyBorder="1" applyAlignment="1">
      <alignment vertical="center"/>
    </xf>
    <xf numFmtId="177" fontId="10" fillId="0" borderId="159" xfId="0" applyNumberFormat="1" applyFont="1" applyBorder="1" applyAlignment="1">
      <alignment vertical="center"/>
    </xf>
    <xf numFmtId="177" fontId="8" fillId="0" borderId="136" xfId="0" applyNumberFormat="1" applyFont="1" applyBorder="1" applyAlignment="1">
      <alignment vertical="center"/>
    </xf>
    <xf numFmtId="177" fontId="10" fillId="0" borderId="23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24" fillId="0" borderId="31" xfId="0" applyNumberFormat="1" applyFont="1" applyFill="1" applyBorder="1" applyAlignment="1">
      <alignment horizontal="right" vertical="center"/>
    </xf>
    <xf numFmtId="177" fontId="24" fillId="0" borderId="10" xfId="0" applyNumberFormat="1" applyFont="1" applyFill="1" applyBorder="1" applyAlignment="1">
      <alignment horizontal="right" vertical="center"/>
    </xf>
    <xf numFmtId="185" fontId="9" fillId="0" borderId="40" xfId="0" applyNumberFormat="1" applyFont="1" applyFill="1" applyBorder="1" applyAlignment="1">
      <alignment horizontal="right" vertical="center"/>
    </xf>
    <xf numFmtId="185" fontId="17" fillId="0" borderId="40" xfId="0" applyNumberFormat="1" applyFont="1" applyFill="1" applyBorder="1" applyAlignment="1">
      <alignment horizontal="right" vertical="center"/>
    </xf>
    <xf numFmtId="177" fontId="10" fillId="0" borderId="46" xfId="0" applyNumberFormat="1" applyFont="1" applyBorder="1" applyAlignment="1">
      <alignment horizontal="right" vertical="center"/>
    </xf>
    <xf numFmtId="185" fontId="10" fillId="0" borderId="46" xfId="0" applyNumberFormat="1" applyFont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177" fontId="17" fillId="0" borderId="165" xfId="0" applyNumberFormat="1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177" fontId="17" fillId="0" borderId="21" xfId="0" applyNumberFormat="1" applyFont="1" applyBorder="1" applyAlignment="1">
      <alignment vertical="center"/>
    </xf>
    <xf numFmtId="185" fontId="7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177" fontId="17" fillId="0" borderId="22" xfId="0" applyNumberFormat="1" applyFont="1" applyBorder="1" applyAlignment="1">
      <alignment vertical="center"/>
    </xf>
    <xf numFmtId="185" fontId="7" fillId="0" borderId="22" xfId="0" applyNumberFormat="1" applyFont="1" applyFill="1" applyBorder="1" applyAlignment="1">
      <alignment vertical="center"/>
    </xf>
    <xf numFmtId="185" fontId="7" fillId="0" borderId="20" xfId="0" applyNumberFormat="1" applyFont="1" applyFill="1" applyBorder="1" applyAlignment="1">
      <alignment vertical="center"/>
    </xf>
    <xf numFmtId="177" fontId="17" fillId="0" borderId="21" xfId="0" applyNumberFormat="1" applyFont="1" applyBorder="1" applyAlignment="1">
      <alignment horizontal="right" vertical="center"/>
    </xf>
    <xf numFmtId="177" fontId="17" fillId="0" borderId="163" xfId="0" applyNumberFormat="1" applyFont="1" applyBorder="1" applyAlignment="1">
      <alignment vertical="center"/>
    </xf>
    <xf numFmtId="177" fontId="17" fillId="0" borderId="163" xfId="0" applyNumberFormat="1" applyFont="1" applyBorder="1" applyAlignment="1">
      <alignment horizontal="right" vertical="center"/>
    </xf>
    <xf numFmtId="177" fontId="17" fillId="0" borderId="168" xfId="0" applyNumberFormat="1" applyFont="1" applyBorder="1" applyAlignment="1">
      <alignment vertical="center"/>
    </xf>
    <xf numFmtId="177" fontId="17" fillId="0" borderId="168" xfId="0" applyNumberFormat="1" applyFont="1" applyBorder="1" applyAlignment="1">
      <alignment horizontal="right" vertical="center"/>
    </xf>
    <xf numFmtId="0" fontId="17" fillId="0" borderId="173" xfId="0" applyFont="1" applyBorder="1" applyAlignment="1">
      <alignment vertical="center"/>
    </xf>
    <xf numFmtId="177" fontId="17" fillId="0" borderId="173" xfId="0" applyNumberFormat="1" applyFont="1" applyBorder="1" applyAlignment="1">
      <alignment vertical="center"/>
    </xf>
    <xf numFmtId="185" fontId="7" fillId="0" borderId="173" xfId="0" applyNumberFormat="1" applyFont="1" applyFill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74" xfId="0" applyFont="1" applyBorder="1" applyAlignment="1">
      <alignment vertical="center"/>
    </xf>
    <xf numFmtId="177" fontId="17" fillId="0" borderId="75" xfId="0" applyNumberFormat="1" applyFont="1" applyBorder="1" applyAlignment="1">
      <alignment vertical="center"/>
    </xf>
    <xf numFmtId="185" fontId="7" fillId="0" borderId="75" xfId="0" applyNumberFormat="1" applyFont="1" applyFill="1" applyBorder="1" applyAlignment="1">
      <alignment vertical="center"/>
    </xf>
    <xf numFmtId="49" fontId="17" fillId="0" borderId="36" xfId="0" applyNumberFormat="1" applyFont="1" applyBorder="1" applyAlignment="1">
      <alignment horizontal="center" vertical="center"/>
    </xf>
    <xf numFmtId="49" fontId="17" fillId="0" borderId="165" xfId="0" applyNumberFormat="1" applyFont="1" applyBorder="1" applyAlignment="1">
      <alignment vertical="center"/>
    </xf>
    <xf numFmtId="177" fontId="17" fillId="0" borderId="20" xfId="0" applyNumberFormat="1" applyFont="1" applyBorder="1" applyAlignment="1">
      <alignment horizontal="right" vertical="center"/>
    </xf>
    <xf numFmtId="177" fontId="17" fillId="0" borderId="20" xfId="34" applyNumberFormat="1" applyFont="1" applyBorder="1" applyAlignment="1">
      <alignment horizontal="right" vertical="center"/>
    </xf>
    <xf numFmtId="177" fontId="17" fillId="0" borderId="174" xfId="0" applyNumberFormat="1" applyFont="1" applyBorder="1" applyAlignment="1">
      <alignment horizontal="right" vertical="center"/>
    </xf>
    <xf numFmtId="185" fontId="9" fillId="0" borderId="20" xfId="0" applyNumberFormat="1" applyFont="1" applyFill="1" applyBorder="1" applyAlignment="1">
      <alignment horizontal="right" vertical="center"/>
    </xf>
    <xf numFmtId="49" fontId="17" fillId="0" borderId="37" xfId="0" applyNumberFormat="1" applyFont="1" applyBorder="1" applyAlignment="1">
      <alignment horizontal="center" vertical="center"/>
    </xf>
    <xf numFmtId="49" fontId="17" fillId="0" borderId="163" xfId="0" applyNumberFormat="1" applyFont="1" applyBorder="1" applyAlignment="1">
      <alignment vertical="center"/>
    </xf>
    <xf numFmtId="177" fontId="17" fillId="0" borderId="21" xfId="34" applyNumberFormat="1" applyFont="1" applyBorder="1" applyAlignment="1">
      <alignment horizontal="right" vertical="center"/>
    </xf>
    <xf numFmtId="177" fontId="17" fillId="0" borderId="144" xfId="0" applyNumberFormat="1" applyFont="1" applyBorder="1" applyAlignment="1">
      <alignment horizontal="right" vertical="center"/>
    </xf>
    <xf numFmtId="185" fontId="9" fillId="0" borderId="21" xfId="0" applyNumberFormat="1" applyFont="1" applyFill="1" applyBorder="1" applyAlignment="1">
      <alignment horizontal="right" vertical="center"/>
    </xf>
    <xf numFmtId="49" fontId="17" fillId="0" borderId="38" xfId="0" applyNumberFormat="1" applyFont="1" applyBorder="1" applyAlignment="1">
      <alignment horizontal="center" vertical="center"/>
    </xf>
    <xf numFmtId="49" fontId="17" fillId="0" borderId="168" xfId="0" applyNumberFormat="1" applyFont="1" applyBorder="1" applyAlignment="1">
      <alignment vertical="center"/>
    </xf>
    <xf numFmtId="177" fontId="17" fillId="0" borderId="22" xfId="0" applyNumberFormat="1" applyFont="1" applyBorder="1" applyAlignment="1">
      <alignment horizontal="right" vertical="center"/>
    </xf>
    <xf numFmtId="177" fontId="17" fillId="0" borderId="38" xfId="34" applyNumberFormat="1" applyFont="1" applyBorder="1" applyAlignment="1">
      <alignment horizontal="right" vertical="center"/>
    </xf>
    <xf numFmtId="177" fontId="17" fillId="0" borderId="22" xfId="34" applyNumberFormat="1" applyFont="1" applyBorder="1" applyAlignment="1">
      <alignment horizontal="right" vertical="center"/>
    </xf>
    <xf numFmtId="177" fontId="17" fillId="0" borderId="167" xfId="0" applyNumberFormat="1" applyFont="1" applyBorder="1" applyAlignment="1">
      <alignment horizontal="right" vertical="center"/>
    </xf>
    <xf numFmtId="185" fontId="9" fillId="0" borderId="91" xfId="0" applyNumberFormat="1" applyFont="1" applyFill="1" applyBorder="1" applyAlignment="1">
      <alignment horizontal="right" vertical="center"/>
    </xf>
    <xf numFmtId="49" fontId="17" fillId="0" borderId="174" xfId="0" applyNumberFormat="1" applyFont="1" applyBorder="1" applyAlignment="1">
      <alignment vertical="center"/>
    </xf>
    <xf numFmtId="49" fontId="17" fillId="0" borderId="144" xfId="0" applyNumberFormat="1" applyFont="1" applyBorder="1" applyAlignment="1">
      <alignment vertical="center"/>
    </xf>
    <xf numFmtId="49" fontId="17" fillId="0" borderId="167" xfId="0" applyNumberFormat="1" applyFont="1" applyBorder="1" applyAlignment="1">
      <alignment vertical="center"/>
    </xf>
    <xf numFmtId="185" fontId="9" fillId="0" borderId="22" xfId="0" applyNumberFormat="1" applyFont="1" applyFill="1" applyBorder="1" applyAlignment="1">
      <alignment horizontal="right" vertical="center"/>
    </xf>
    <xf numFmtId="177" fontId="17" fillId="0" borderId="20" xfId="34" applyNumberFormat="1" applyFont="1" applyFill="1" applyBorder="1" applyAlignment="1">
      <alignment horizontal="right" vertical="center"/>
    </xf>
    <xf numFmtId="177" fontId="17" fillId="0" borderId="174" xfId="0" applyNumberFormat="1" applyFont="1" applyFill="1" applyBorder="1" applyAlignment="1">
      <alignment horizontal="right" vertical="center"/>
    </xf>
    <xf numFmtId="177" fontId="17" fillId="0" borderId="144" xfId="0" applyNumberFormat="1" applyFont="1" applyFill="1" applyBorder="1" applyAlignment="1">
      <alignment horizontal="right" vertical="center"/>
    </xf>
    <xf numFmtId="177" fontId="17" fillId="0" borderId="38" xfId="0" applyNumberFormat="1" applyFont="1" applyFill="1" applyBorder="1" applyAlignment="1">
      <alignment horizontal="right" vertical="center"/>
    </xf>
    <xf numFmtId="177" fontId="17" fillId="0" borderId="167" xfId="0" applyNumberFormat="1" applyFont="1" applyFill="1" applyBorder="1" applyAlignment="1">
      <alignment horizontal="right" vertical="center"/>
    </xf>
    <xf numFmtId="49" fontId="17" fillId="0" borderId="144" xfId="0" applyNumberFormat="1" applyFont="1" applyFill="1" applyBorder="1" applyAlignment="1">
      <alignment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5" fontId="9" fillId="0" borderId="20" xfId="0" applyNumberFormat="1" applyFont="1" applyBorder="1" applyAlignment="1">
      <alignment horizontal="right" vertical="center"/>
    </xf>
    <xf numFmtId="177" fontId="9" fillId="0" borderId="20" xfId="0" applyNumberFormat="1" applyFont="1" applyBorder="1" applyAlignment="1">
      <alignment horizontal="right" vertical="center"/>
    </xf>
    <xf numFmtId="177" fontId="17" fillId="0" borderId="21" xfId="34" applyNumberFormat="1" applyFont="1" applyFill="1" applyBorder="1" applyAlignment="1">
      <alignment horizontal="right" vertical="center"/>
    </xf>
    <xf numFmtId="49" fontId="17" fillId="0" borderId="36" xfId="0" applyNumberFormat="1" applyFont="1" applyFill="1" applyBorder="1" applyAlignment="1">
      <alignment horizontal="center" vertical="center"/>
    </xf>
    <xf numFmtId="49" fontId="17" fillId="0" borderId="174" xfId="0" applyNumberFormat="1" applyFont="1" applyFill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49" fontId="17" fillId="0" borderId="37" xfId="0" applyNumberFormat="1" applyFont="1" applyFill="1" applyBorder="1" applyAlignment="1">
      <alignment horizontal="center" vertical="center"/>
    </xf>
    <xf numFmtId="177" fontId="17" fillId="0" borderId="21" xfId="0" applyNumberFormat="1" applyFont="1" applyFill="1" applyBorder="1" applyAlignment="1">
      <alignment horizontal="right" vertical="center"/>
    </xf>
    <xf numFmtId="49" fontId="17" fillId="0" borderId="38" xfId="0" applyNumberFormat="1" applyFont="1" applyFill="1" applyBorder="1" applyAlignment="1">
      <alignment horizontal="center" vertical="center"/>
    </xf>
    <xf numFmtId="49" fontId="17" fillId="0" borderId="168" xfId="0" applyNumberFormat="1" applyFont="1" applyFill="1" applyBorder="1" applyAlignment="1">
      <alignment vertical="center"/>
    </xf>
    <xf numFmtId="177" fontId="9" fillId="0" borderId="22" xfId="0" applyNumberFormat="1" applyFont="1" applyBorder="1" applyAlignment="1">
      <alignment horizontal="right" vertical="center"/>
    </xf>
    <xf numFmtId="177" fontId="17" fillId="0" borderId="133" xfId="34" applyNumberFormat="1" applyFont="1" applyBorder="1" applyAlignment="1">
      <alignment horizontal="right" vertical="center"/>
    </xf>
    <xf numFmtId="177" fontId="17" fillId="0" borderId="141" xfId="34" applyNumberFormat="1" applyFont="1" applyBorder="1" applyAlignment="1">
      <alignment horizontal="right" vertical="center"/>
    </xf>
    <xf numFmtId="177" fontId="17" fillId="0" borderId="175" xfId="34" applyNumberFormat="1" applyFont="1" applyBorder="1" applyAlignment="1">
      <alignment horizontal="right" vertical="center"/>
    </xf>
    <xf numFmtId="177" fontId="17" fillId="0" borderId="134" xfId="34" applyNumberFormat="1" applyFont="1" applyBorder="1" applyAlignment="1">
      <alignment horizontal="right" vertical="center"/>
    </xf>
    <xf numFmtId="177" fontId="17" fillId="0" borderId="145" xfId="34" applyNumberFormat="1" applyFont="1" applyBorder="1" applyAlignment="1">
      <alignment horizontal="right" vertical="center"/>
    </xf>
    <xf numFmtId="177" fontId="17" fillId="0" borderId="162" xfId="34" applyNumberFormat="1" applyFont="1" applyBorder="1" applyAlignment="1">
      <alignment horizontal="right" vertical="center"/>
    </xf>
    <xf numFmtId="177" fontId="17" fillId="0" borderId="138" xfId="34" applyNumberFormat="1" applyFont="1" applyBorder="1" applyAlignment="1">
      <alignment horizontal="right" vertical="center"/>
    </xf>
    <xf numFmtId="177" fontId="17" fillId="0" borderId="154" xfId="34" applyNumberFormat="1" applyFont="1" applyBorder="1" applyAlignment="1">
      <alignment horizontal="right" vertical="center"/>
    </xf>
    <xf numFmtId="177" fontId="17" fillId="0" borderId="164" xfId="34" applyNumberFormat="1" applyFont="1" applyBorder="1" applyAlignment="1">
      <alignment horizontal="right" vertical="center"/>
    </xf>
    <xf numFmtId="177" fontId="17" fillId="0" borderId="140" xfId="34" applyNumberFormat="1" applyFont="1" applyBorder="1" applyAlignment="1">
      <alignment horizontal="right" vertical="center"/>
    </xf>
    <xf numFmtId="177" fontId="17" fillId="0" borderId="176" xfId="34" applyNumberFormat="1" applyFont="1" applyBorder="1" applyAlignment="1">
      <alignment horizontal="right" vertical="center"/>
    </xf>
    <xf numFmtId="177" fontId="17" fillId="0" borderId="177" xfId="34" applyNumberFormat="1" applyFont="1" applyBorder="1" applyAlignment="1">
      <alignment horizontal="right" vertical="center"/>
    </xf>
    <xf numFmtId="177" fontId="24" fillId="0" borderId="140" xfId="0" applyNumberFormat="1" applyFont="1" applyBorder="1" applyAlignment="1">
      <alignment horizontal="right" vertical="center"/>
    </xf>
    <xf numFmtId="177" fontId="24" fillId="0" borderId="24" xfId="0" applyNumberFormat="1" applyFont="1" applyBorder="1" applyAlignment="1">
      <alignment horizontal="right" vertical="center"/>
    </xf>
    <xf numFmtId="177" fontId="24" fillId="0" borderId="28" xfId="0" applyNumberFormat="1" applyFont="1" applyBorder="1" applyAlignment="1">
      <alignment horizontal="right" vertical="center"/>
    </xf>
    <xf numFmtId="177" fontId="17" fillId="0" borderId="133" xfId="0" applyNumberFormat="1" applyFont="1" applyBorder="1" applyAlignment="1">
      <alignment horizontal="right" vertical="center"/>
    </xf>
    <xf numFmtId="177" fontId="17" fillId="0" borderId="141" xfId="0" applyNumberFormat="1" applyFont="1" applyBorder="1" applyAlignment="1">
      <alignment horizontal="right" vertical="center"/>
    </xf>
    <xf numFmtId="177" fontId="17" fillId="0" borderId="175" xfId="0" applyNumberFormat="1" applyFont="1" applyBorder="1" applyAlignment="1">
      <alignment horizontal="right" vertical="center"/>
    </xf>
    <xf numFmtId="177" fontId="17" fillId="0" borderId="138" xfId="0" applyNumberFormat="1" applyFont="1" applyBorder="1" applyAlignment="1">
      <alignment horizontal="right" vertical="center"/>
    </xf>
    <xf numFmtId="177" fontId="17" fillId="0" borderId="154" xfId="0" applyNumberFormat="1" applyFont="1" applyBorder="1" applyAlignment="1">
      <alignment horizontal="right" vertical="center"/>
    </xf>
    <xf numFmtId="177" fontId="17" fillId="0" borderId="164" xfId="0" applyNumberFormat="1" applyFont="1" applyBorder="1" applyAlignment="1">
      <alignment horizontal="right" vertical="center"/>
    </xf>
    <xf numFmtId="177" fontId="17" fillId="0" borderId="133" xfId="34" applyNumberFormat="1" applyFont="1" applyFill="1" applyBorder="1" applyAlignment="1">
      <alignment horizontal="right" vertical="center"/>
    </xf>
    <xf numFmtId="177" fontId="17" fillId="0" borderId="141" xfId="34" applyNumberFormat="1" applyFont="1" applyFill="1" applyBorder="1" applyAlignment="1">
      <alignment horizontal="right" vertical="center"/>
    </xf>
    <xf numFmtId="177" fontId="17" fillId="0" borderId="175" xfId="34" applyNumberFormat="1" applyFont="1" applyFill="1" applyBorder="1" applyAlignment="1">
      <alignment horizontal="right" vertical="center"/>
    </xf>
    <xf numFmtId="177" fontId="17" fillId="0" borderId="134" xfId="0" applyNumberFormat="1" applyFont="1" applyBorder="1" applyAlignment="1">
      <alignment horizontal="right" vertical="center"/>
    </xf>
    <xf numFmtId="177" fontId="17" fillId="0" borderId="145" xfId="0" applyNumberFormat="1" applyFont="1" applyBorder="1" applyAlignment="1">
      <alignment horizontal="right" vertical="center"/>
    </xf>
    <xf numFmtId="177" fontId="17" fillId="0" borderId="162" xfId="0" applyNumberFormat="1" applyFont="1" applyBorder="1" applyAlignment="1">
      <alignment horizontal="right" vertical="center"/>
    </xf>
    <xf numFmtId="177" fontId="25" fillId="0" borderId="140" xfId="0" applyNumberFormat="1" applyFont="1" applyBorder="1" applyAlignment="1">
      <alignment horizontal="right" vertical="center"/>
    </xf>
    <xf numFmtId="177" fontId="25" fillId="0" borderId="24" xfId="0" applyNumberFormat="1" applyFont="1" applyBorder="1" applyAlignment="1">
      <alignment horizontal="right" vertical="center"/>
    </xf>
    <xf numFmtId="177" fontId="25" fillId="0" borderId="28" xfId="0" applyNumberFormat="1" applyFont="1" applyBorder="1" applyAlignment="1">
      <alignment horizontal="right" vertical="center"/>
    </xf>
    <xf numFmtId="177" fontId="9" fillId="0" borderId="133" xfId="0" applyNumberFormat="1" applyFont="1" applyBorder="1" applyAlignment="1">
      <alignment horizontal="right" vertical="center"/>
    </xf>
    <xf numFmtId="177" fontId="9" fillId="0" borderId="141" xfId="0" applyNumberFormat="1" applyFont="1" applyBorder="1" applyAlignment="1">
      <alignment horizontal="right" vertical="center"/>
    </xf>
    <xf numFmtId="177" fontId="9" fillId="0" borderId="175" xfId="0" applyNumberFormat="1" applyFont="1" applyBorder="1" applyAlignment="1">
      <alignment horizontal="right" vertical="center"/>
    </xf>
    <xf numFmtId="177" fontId="17" fillId="0" borderId="134" xfId="0" applyNumberFormat="1" applyFont="1" applyFill="1" applyBorder="1" applyAlignment="1">
      <alignment horizontal="right" vertical="center"/>
    </xf>
    <xf numFmtId="177" fontId="17" fillId="0" borderId="134" xfId="34" applyNumberFormat="1" applyFont="1" applyFill="1" applyBorder="1" applyAlignment="1">
      <alignment horizontal="right" vertical="center"/>
    </xf>
    <xf numFmtId="177" fontId="17" fillId="0" borderId="145" xfId="34" applyNumberFormat="1" applyFont="1" applyFill="1" applyBorder="1" applyAlignment="1">
      <alignment horizontal="right" vertical="center"/>
    </xf>
    <xf numFmtId="177" fontId="17" fillId="0" borderId="162" xfId="34" applyNumberFormat="1" applyFont="1" applyFill="1" applyBorder="1" applyAlignment="1">
      <alignment horizontal="right" vertical="center"/>
    </xf>
    <xf numFmtId="177" fontId="17" fillId="0" borderId="138" xfId="34" applyNumberFormat="1" applyFont="1" applyFill="1" applyBorder="1" applyAlignment="1">
      <alignment horizontal="right" vertical="center"/>
    </xf>
    <xf numFmtId="177" fontId="17" fillId="0" borderId="154" xfId="34" applyNumberFormat="1" applyFont="1" applyFill="1" applyBorder="1" applyAlignment="1">
      <alignment horizontal="right" vertical="center"/>
    </xf>
    <xf numFmtId="177" fontId="17" fillId="0" borderId="164" xfId="34" applyNumberFormat="1" applyFont="1" applyFill="1" applyBorder="1" applyAlignment="1">
      <alignment horizontal="right" vertical="center"/>
    </xf>
    <xf numFmtId="177" fontId="17" fillId="0" borderId="143" xfId="34" applyNumberFormat="1" applyFont="1" applyBorder="1" applyAlignment="1">
      <alignment horizontal="right" vertical="center"/>
    </xf>
    <xf numFmtId="177" fontId="17" fillId="0" borderId="142" xfId="0" applyNumberFormat="1" applyFont="1" applyBorder="1" applyAlignment="1">
      <alignment horizontal="right" vertical="center"/>
    </xf>
    <xf numFmtId="177" fontId="17" fillId="0" borderId="147" xfId="34" applyNumberFormat="1" applyFont="1" applyBorder="1" applyAlignment="1">
      <alignment horizontal="right" vertical="center"/>
    </xf>
    <xf numFmtId="177" fontId="17" fillId="0" borderId="146" xfId="0" applyNumberFormat="1" applyFont="1" applyBorder="1" applyAlignment="1">
      <alignment horizontal="right" vertical="center"/>
    </xf>
    <xf numFmtId="177" fontId="17" fillId="0" borderId="155" xfId="34" applyNumberFormat="1" applyFont="1" applyBorder="1" applyAlignment="1">
      <alignment horizontal="right" vertical="center"/>
    </xf>
    <xf numFmtId="177" fontId="17" fillId="0" borderId="153" xfId="0" applyNumberFormat="1" applyFont="1" applyBorder="1" applyAlignment="1">
      <alignment horizontal="right" vertical="center"/>
    </xf>
    <xf numFmtId="177" fontId="17" fillId="0" borderId="32" xfId="34" applyNumberFormat="1" applyFont="1" applyBorder="1" applyAlignment="1">
      <alignment horizontal="right" vertical="center"/>
    </xf>
    <xf numFmtId="177" fontId="17" fillId="0" borderId="176" xfId="0" applyNumberFormat="1" applyFont="1" applyBorder="1" applyAlignment="1">
      <alignment horizontal="right" vertical="center"/>
    </xf>
    <xf numFmtId="177" fontId="17" fillId="0" borderId="28" xfId="0" applyNumberFormat="1" applyFont="1" applyBorder="1" applyAlignment="1">
      <alignment horizontal="right" vertical="center"/>
    </xf>
    <xf numFmtId="177" fontId="17" fillId="0" borderId="143" xfId="0" applyNumberFormat="1" applyFont="1" applyBorder="1" applyAlignment="1">
      <alignment horizontal="right" vertical="center"/>
    </xf>
    <xf numFmtId="177" fontId="17" fillId="0" borderId="146" xfId="34" applyNumberFormat="1" applyFont="1" applyBorder="1" applyAlignment="1">
      <alignment horizontal="right" vertical="center"/>
    </xf>
    <xf numFmtId="177" fontId="17" fillId="0" borderId="155" xfId="0" applyNumberFormat="1" applyFont="1" applyBorder="1" applyAlignment="1">
      <alignment horizontal="right" vertical="center"/>
    </xf>
    <xf numFmtId="177" fontId="17" fillId="0" borderId="143" xfId="34" applyNumberFormat="1" applyFont="1" applyFill="1" applyBorder="1" applyAlignment="1">
      <alignment horizontal="right" vertical="center"/>
    </xf>
    <xf numFmtId="177" fontId="17" fillId="0" borderId="142" xfId="34" applyNumberFormat="1" applyFont="1" applyFill="1" applyBorder="1" applyAlignment="1">
      <alignment horizontal="right" vertical="center"/>
    </xf>
    <xf numFmtId="177" fontId="17" fillId="0" borderId="147" xfId="0" applyNumberFormat="1" applyFont="1" applyBorder="1" applyAlignment="1">
      <alignment horizontal="right" vertical="center"/>
    </xf>
    <xf numFmtId="177" fontId="17" fillId="0" borderId="142" xfId="34" applyNumberFormat="1" applyFont="1" applyBorder="1" applyAlignment="1">
      <alignment horizontal="right" vertical="center"/>
    </xf>
    <xf numFmtId="177" fontId="17" fillId="0" borderId="147" xfId="34" applyNumberFormat="1" applyFont="1" applyFill="1" applyBorder="1" applyAlignment="1">
      <alignment horizontal="right" vertical="center"/>
    </xf>
    <xf numFmtId="177" fontId="17" fillId="0" borderId="153" xfId="34" applyNumberFormat="1" applyFont="1" applyBorder="1" applyAlignment="1">
      <alignment horizontal="right" vertical="center"/>
    </xf>
    <xf numFmtId="177" fontId="9" fillId="0" borderId="143" xfId="0" applyNumberFormat="1" applyFont="1" applyBorder="1" applyAlignment="1">
      <alignment horizontal="right" vertical="center"/>
    </xf>
    <xf numFmtId="177" fontId="9" fillId="0" borderId="142" xfId="0" applyNumberFormat="1" applyFont="1" applyBorder="1" applyAlignment="1">
      <alignment horizontal="right" vertical="center"/>
    </xf>
    <xf numFmtId="177" fontId="17" fillId="0" borderId="145" xfId="0" applyNumberFormat="1" applyFont="1" applyFill="1" applyBorder="1" applyAlignment="1">
      <alignment horizontal="right" vertical="center"/>
    </xf>
    <xf numFmtId="177" fontId="17" fillId="0" borderId="146" xfId="0" applyNumberFormat="1" applyFont="1" applyFill="1" applyBorder="1" applyAlignment="1">
      <alignment horizontal="right" vertical="center"/>
    </xf>
    <xf numFmtId="177" fontId="17" fillId="0" borderId="154" xfId="0" applyNumberFormat="1" applyFont="1" applyFill="1" applyBorder="1" applyAlignment="1">
      <alignment horizontal="right" vertical="center"/>
    </xf>
    <xf numFmtId="177" fontId="17" fillId="0" borderId="153" xfId="0" applyNumberFormat="1" applyFont="1" applyFill="1" applyBorder="1" applyAlignment="1">
      <alignment horizontal="right" vertical="center"/>
    </xf>
    <xf numFmtId="177" fontId="25" fillId="0" borderId="140" xfId="0" applyNumberFormat="1" applyFont="1" applyFill="1" applyBorder="1" applyAlignment="1">
      <alignment horizontal="right" vertical="center"/>
    </xf>
    <xf numFmtId="177" fontId="25" fillId="0" borderId="176" xfId="0" applyNumberFormat="1" applyFont="1" applyFill="1" applyBorder="1" applyAlignment="1">
      <alignment horizontal="right" vertical="center"/>
    </xf>
    <xf numFmtId="177" fontId="25" fillId="0" borderId="28" xfId="0" applyNumberFormat="1" applyFont="1" applyFill="1" applyBorder="1" applyAlignment="1">
      <alignment horizontal="right" vertical="center"/>
    </xf>
    <xf numFmtId="177" fontId="10" fillId="0" borderId="178" xfId="0" applyNumberFormat="1" applyFont="1" applyFill="1" applyBorder="1" applyAlignment="1">
      <alignment horizontal="right" vertical="center"/>
    </xf>
    <xf numFmtId="177" fontId="10" fillId="0" borderId="179" xfId="0" applyNumberFormat="1" applyFont="1" applyFill="1" applyBorder="1" applyAlignment="1">
      <alignment horizontal="right" vertical="center"/>
    </xf>
    <xf numFmtId="177" fontId="10" fillId="0" borderId="180" xfId="0" applyNumberFormat="1" applyFont="1" applyFill="1" applyBorder="1" applyAlignment="1">
      <alignment horizontal="right" vertical="center"/>
    </xf>
    <xf numFmtId="177" fontId="25" fillId="0" borderId="23" xfId="0" applyNumberFormat="1" applyFont="1" applyFill="1" applyBorder="1" applyAlignment="1">
      <alignment horizontal="right" vertical="center"/>
    </xf>
    <xf numFmtId="177" fontId="25" fillId="0" borderId="24" xfId="0" applyNumberFormat="1" applyFont="1" applyFill="1" applyBorder="1" applyAlignment="1">
      <alignment horizontal="right" vertical="center"/>
    </xf>
    <xf numFmtId="177" fontId="10" fillId="0" borderId="181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177" fontId="10" fillId="0" borderId="46" xfId="0" applyNumberFormat="1" applyFont="1" applyFill="1" applyBorder="1" applyAlignment="1">
      <alignment horizontal="right" vertical="center"/>
    </xf>
    <xf numFmtId="0" fontId="17" fillId="0" borderId="151" xfId="0" applyFont="1" applyBorder="1" applyAlignment="1">
      <alignment horizontal="left" vertical="center"/>
    </xf>
    <xf numFmtId="49" fontId="17" fillId="0" borderId="151" xfId="0" applyNumberFormat="1" applyFont="1" applyBorder="1" applyAlignment="1">
      <alignment vertical="center"/>
    </xf>
    <xf numFmtId="177" fontId="11" fillId="33" borderId="11" xfId="0" applyNumberFormat="1" applyFont="1" applyFill="1" applyBorder="1" applyAlignment="1">
      <alignment horizontal="right" vertical="center"/>
    </xf>
    <xf numFmtId="185" fontId="11" fillId="33" borderId="12" xfId="0" applyNumberFormat="1" applyFont="1" applyFill="1" applyBorder="1" applyAlignment="1">
      <alignment vertical="center"/>
    </xf>
    <xf numFmtId="0" fontId="10" fillId="0" borderId="182" xfId="0" applyFont="1" applyBorder="1" applyAlignment="1">
      <alignment horizontal="center" vertical="center" wrapText="1"/>
    </xf>
    <xf numFmtId="0" fontId="10" fillId="0" borderId="183" xfId="0" applyFont="1" applyBorder="1" applyAlignment="1">
      <alignment horizontal="center" vertical="center"/>
    </xf>
    <xf numFmtId="0" fontId="10" fillId="33" borderId="184" xfId="0" applyFont="1" applyFill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3" fontId="10" fillId="0" borderId="183" xfId="0" applyNumberFormat="1" applyFont="1" applyBorder="1" applyAlignment="1">
      <alignment horizontal="center" vertical="center" wrapText="1"/>
    </xf>
    <xf numFmtId="0" fontId="10" fillId="0" borderId="185" xfId="0" applyFont="1" applyBorder="1" applyAlignment="1">
      <alignment horizontal="center" vertical="center" wrapText="1"/>
    </xf>
    <xf numFmtId="10" fontId="10" fillId="0" borderId="186" xfId="0" applyNumberFormat="1" applyFont="1" applyBorder="1" applyAlignment="1">
      <alignment horizontal="center" vertical="center" wrapText="1"/>
    </xf>
    <xf numFmtId="49" fontId="8" fillId="33" borderId="63" xfId="0" applyNumberFormat="1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vertical="center" wrapText="1"/>
    </xf>
    <xf numFmtId="0" fontId="8" fillId="33" borderId="63" xfId="0" applyFont="1" applyFill="1" applyBorder="1" applyAlignment="1">
      <alignment vertical="center"/>
    </xf>
    <xf numFmtId="10" fontId="8" fillId="33" borderId="187" xfId="0" applyNumberFormat="1" applyFont="1" applyFill="1" applyBorder="1" applyAlignment="1">
      <alignment horizontal="right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/>
    </xf>
    <xf numFmtId="4" fontId="8" fillId="33" borderId="12" xfId="0" applyNumberFormat="1" applyFont="1" applyFill="1" applyBorder="1" applyAlignment="1">
      <alignment horizontal="right" vertical="center"/>
    </xf>
    <xf numFmtId="10" fontId="8" fillId="33" borderId="87" xfId="0" applyNumberFormat="1" applyFont="1" applyFill="1" applyBorder="1" applyAlignment="1">
      <alignment horizontal="right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vertical="center" wrapText="1"/>
    </xf>
    <xf numFmtId="0" fontId="8" fillId="33" borderId="40" xfId="0" applyFont="1" applyFill="1" applyBorder="1" applyAlignment="1">
      <alignment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vertical="center" wrapText="1"/>
    </xf>
    <xf numFmtId="0" fontId="58" fillId="34" borderId="11" xfId="0" applyFont="1" applyFill="1" applyBorder="1" applyAlignment="1">
      <alignment vertical="center"/>
    </xf>
    <xf numFmtId="4" fontId="10" fillId="34" borderId="11" xfId="0" applyNumberFormat="1" applyFont="1" applyFill="1" applyBorder="1" applyAlignment="1">
      <alignment horizontal="right" vertical="center"/>
    </xf>
    <xf numFmtId="10" fontId="8" fillId="34" borderId="188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10" fontId="8" fillId="0" borderId="188" xfId="0" applyNumberFormat="1" applyFont="1" applyFill="1" applyBorder="1" applyAlignment="1">
      <alignment horizontal="right" vertical="center"/>
    </xf>
    <xf numFmtId="0" fontId="10" fillId="0" borderId="189" xfId="0" applyFont="1" applyBorder="1" applyAlignment="1">
      <alignment vertical="center"/>
    </xf>
    <xf numFmtId="0" fontId="14" fillId="0" borderId="190" xfId="0" applyFont="1" applyBorder="1" applyAlignment="1">
      <alignment vertical="center"/>
    </xf>
    <xf numFmtId="0" fontId="10" fillId="0" borderId="190" xfId="0" applyFont="1" applyBorder="1" applyAlignment="1">
      <alignment vertical="center"/>
    </xf>
    <xf numFmtId="4" fontId="14" fillId="33" borderId="78" xfId="0" applyNumberFormat="1" applyFont="1" applyFill="1" applyBorder="1" applyAlignment="1">
      <alignment vertical="center"/>
    </xf>
    <xf numFmtId="10" fontId="8" fillId="0" borderId="191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 horizontal="right"/>
    </xf>
    <xf numFmtId="0" fontId="10" fillId="0" borderId="192" xfId="0" applyFont="1" applyBorder="1" applyAlignment="1">
      <alignment horizontal="center" vertical="center" wrapText="1"/>
    </xf>
    <xf numFmtId="10" fontId="10" fillId="0" borderId="193" xfId="0" applyNumberFormat="1" applyFont="1" applyBorder="1" applyAlignment="1">
      <alignment horizontal="center" vertical="center" wrapText="1"/>
    </xf>
    <xf numFmtId="0" fontId="10" fillId="33" borderId="194" xfId="0" applyFont="1" applyFill="1" applyBorder="1" applyAlignment="1">
      <alignment horizontal="center" vertical="center" textRotation="90"/>
    </xf>
    <xf numFmtId="49" fontId="8" fillId="33" borderId="195" xfId="0" applyNumberFormat="1" applyFont="1" applyFill="1" applyBorder="1" applyAlignment="1">
      <alignment horizontal="center" vertical="center"/>
    </xf>
    <xf numFmtId="0" fontId="8" fillId="33" borderId="195" xfId="0" applyFont="1" applyFill="1" applyBorder="1" applyAlignment="1">
      <alignment vertical="center" wrapText="1"/>
    </xf>
    <xf numFmtId="0" fontId="58" fillId="33" borderId="195" xfId="0" applyFont="1" applyFill="1" applyBorder="1" applyAlignment="1">
      <alignment vertical="center"/>
    </xf>
    <xf numFmtId="4" fontId="8" fillId="33" borderId="195" xfId="0" applyNumberFormat="1" applyFont="1" applyFill="1" applyBorder="1" applyAlignment="1">
      <alignment horizontal="right" vertical="center"/>
    </xf>
    <xf numFmtId="10" fontId="8" fillId="33" borderId="196" xfId="0" applyNumberFormat="1" applyFont="1" applyFill="1" applyBorder="1" applyAlignment="1">
      <alignment horizontal="right" vertical="center"/>
    </xf>
    <xf numFmtId="0" fontId="10" fillId="33" borderId="51" xfId="0" applyFont="1" applyFill="1" applyBorder="1" applyAlignment="1">
      <alignment horizontal="center" vertical="center" textRotation="90"/>
    </xf>
    <xf numFmtId="0" fontId="8" fillId="33" borderId="12" xfId="0" applyFont="1" applyFill="1" applyBorder="1" applyAlignment="1">
      <alignment vertical="center" wrapText="1"/>
    </xf>
    <xf numFmtId="0" fontId="58" fillId="33" borderId="12" xfId="0" applyFont="1" applyFill="1" applyBorder="1" applyAlignment="1">
      <alignment vertical="center"/>
    </xf>
    <xf numFmtId="10" fontId="8" fillId="33" borderId="88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8" fillId="33" borderId="11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vertical="center"/>
    </xf>
    <xf numFmtId="4" fontId="8" fillId="33" borderId="11" xfId="0" applyNumberFormat="1" applyFont="1" applyFill="1" applyBorder="1" applyAlignment="1">
      <alignment horizontal="right" vertical="center"/>
    </xf>
    <xf numFmtId="10" fontId="8" fillId="33" borderId="188" xfId="0" applyNumberFormat="1" applyFont="1" applyFill="1" applyBorder="1" applyAlignment="1">
      <alignment horizontal="right" vertical="center"/>
    </xf>
    <xf numFmtId="0" fontId="44" fillId="33" borderId="12" xfId="0" applyFont="1" applyFill="1" applyBorder="1" applyAlignment="1">
      <alignment vertical="center" wrapText="1"/>
    </xf>
    <xf numFmtId="0" fontId="60" fillId="33" borderId="12" xfId="0" applyFont="1" applyFill="1" applyBorder="1" applyAlignment="1">
      <alignment vertical="center"/>
    </xf>
    <xf numFmtId="4" fontId="44" fillId="33" borderId="12" xfId="0" applyNumberFormat="1" applyFont="1" applyFill="1" applyBorder="1" applyAlignment="1">
      <alignment horizontal="right" vertical="center"/>
    </xf>
    <xf numFmtId="0" fontId="58" fillId="34" borderId="46" xfId="0" applyFont="1" applyFill="1" applyBorder="1" applyAlignment="1">
      <alignment vertical="center"/>
    </xf>
    <xf numFmtId="4" fontId="10" fillId="34" borderId="46" xfId="0" applyNumberFormat="1" applyFont="1" applyFill="1" applyBorder="1" applyAlignment="1">
      <alignment horizontal="right" vertical="center"/>
    </xf>
    <xf numFmtId="10" fontId="8" fillId="34" borderId="197" xfId="0" applyNumberFormat="1" applyFont="1" applyFill="1" applyBorder="1" applyAlignment="1">
      <alignment horizontal="right" vertical="center"/>
    </xf>
    <xf numFmtId="0" fontId="10" fillId="33" borderId="198" xfId="0" applyFont="1" applyFill="1" applyBorder="1" applyAlignment="1">
      <alignment vertical="center" wrapText="1"/>
    </xf>
    <xf numFmtId="10" fontId="0" fillId="0" borderId="59" xfId="0" applyNumberFormat="1" applyBorder="1" applyAlignment="1">
      <alignment/>
    </xf>
    <xf numFmtId="0" fontId="10" fillId="0" borderId="199" xfId="0" applyFont="1" applyBorder="1" applyAlignment="1">
      <alignment horizontal="center" vertical="center"/>
    </xf>
    <xf numFmtId="10" fontId="10" fillId="0" borderId="200" xfId="0" applyNumberFormat="1" applyFont="1" applyBorder="1" applyAlignment="1">
      <alignment horizontal="center" vertical="center" wrapText="1"/>
    </xf>
    <xf numFmtId="0" fontId="10" fillId="0" borderId="201" xfId="0" applyFont="1" applyBorder="1" applyAlignment="1">
      <alignment horizontal="center" vertical="center" wrapText="1"/>
    </xf>
    <xf numFmtId="49" fontId="8" fillId="0" borderId="20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left" vertical="center" wrapText="1"/>
    </xf>
    <xf numFmtId="4" fontId="8" fillId="0" borderId="40" xfId="0" applyNumberFormat="1" applyFont="1" applyBorder="1" applyAlignment="1">
      <alignment horizontal="right" vertical="center" wrapText="1"/>
    </xf>
    <xf numFmtId="10" fontId="8" fillId="0" borderId="203" xfId="0" applyNumberFormat="1" applyFont="1" applyFill="1" applyBorder="1" applyAlignment="1">
      <alignment horizontal="right" vertical="center"/>
    </xf>
    <xf numFmtId="0" fontId="10" fillId="33" borderId="201" xfId="0" applyFont="1" applyFill="1" applyBorder="1" applyAlignment="1">
      <alignment horizontal="center" vertical="center" wrapText="1"/>
    </xf>
    <xf numFmtId="49" fontId="8" fillId="33" borderId="132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3" fontId="8" fillId="33" borderId="40" xfId="0" applyNumberFormat="1" applyFont="1" applyFill="1" applyBorder="1" applyAlignment="1">
      <alignment horizontal="left" vertical="center" wrapText="1"/>
    </xf>
    <xf numFmtId="4" fontId="8" fillId="33" borderId="40" xfId="0" applyNumberFormat="1" applyFont="1" applyFill="1" applyBorder="1" applyAlignment="1">
      <alignment horizontal="right" vertical="center" wrapText="1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30" xfId="0" applyNumberFormat="1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vertical="center" wrapText="1"/>
    </xf>
    <xf numFmtId="0" fontId="8" fillId="33" borderId="77" xfId="0" applyFont="1" applyFill="1" applyBorder="1" applyAlignment="1">
      <alignment vertical="center"/>
    </xf>
    <xf numFmtId="4" fontId="8" fillId="33" borderId="77" xfId="0" applyNumberFormat="1" applyFont="1" applyFill="1" applyBorder="1" applyAlignment="1">
      <alignment horizontal="right" vertical="center"/>
    </xf>
    <xf numFmtId="49" fontId="8" fillId="33" borderId="83" xfId="0" applyNumberFormat="1" applyFont="1" applyFill="1" applyBorder="1" applyAlignment="1">
      <alignment horizontal="center" vertical="center"/>
    </xf>
    <xf numFmtId="10" fontId="8" fillId="33" borderId="89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vertical="center"/>
    </xf>
    <xf numFmtId="49" fontId="10" fillId="34" borderId="78" xfId="0" applyNumberFormat="1" applyFont="1" applyFill="1" applyBorder="1" applyAlignment="1">
      <alignment horizontal="center" vertical="center"/>
    </xf>
    <xf numFmtId="0" fontId="10" fillId="34" borderId="204" xfId="0" applyFont="1" applyFill="1" applyBorder="1" applyAlignment="1">
      <alignment vertical="center" wrapText="1"/>
    </xf>
    <xf numFmtId="0" fontId="10" fillId="34" borderId="128" xfId="0" applyFont="1" applyFill="1" applyBorder="1" applyAlignment="1">
      <alignment vertical="center"/>
    </xf>
    <xf numFmtId="4" fontId="10" fillId="34" borderId="78" xfId="0" applyNumberFormat="1" applyFont="1" applyFill="1" applyBorder="1" applyAlignment="1">
      <alignment horizontal="right" vertical="center"/>
    </xf>
    <xf numFmtId="10" fontId="10" fillId="34" borderId="191" xfId="0" applyNumberFormat="1" applyFont="1" applyFill="1" applyBorder="1" applyAlignment="1">
      <alignment horizontal="right" vertical="center"/>
    </xf>
    <xf numFmtId="49" fontId="8" fillId="33" borderId="46" xfId="0" applyNumberFormat="1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vertical="center" wrapText="1"/>
    </xf>
    <xf numFmtId="0" fontId="8" fillId="33" borderId="46" xfId="0" applyFont="1" applyFill="1" applyBorder="1" applyAlignment="1">
      <alignment vertical="center"/>
    </xf>
    <xf numFmtId="4" fontId="8" fillId="33" borderId="46" xfId="0" applyNumberFormat="1" applyFont="1" applyFill="1" applyBorder="1" applyAlignment="1">
      <alignment horizontal="right" vertical="center"/>
    </xf>
    <xf numFmtId="10" fontId="8" fillId="33" borderId="197" xfId="0" applyNumberFormat="1" applyFont="1" applyFill="1" applyBorder="1" applyAlignment="1">
      <alignment horizontal="right" vertical="center"/>
    </xf>
    <xf numFmtId="49" fontId="8" fillId="33" borderId="77" xfId="0" applyNumberFormat="1" applyFont="1" applyFill="1" applyBorder="1" applyAlignment="1">
      <alignment horizontal="center" vertical="center"/>
    </xf>
    <xf numFmtId="10" fontId="8" fillId="33" borderId="205" xfId="0" applyNumberFormat="1" applyFont="1" applyFill="1" applyBorder="1" applyAlignment="1">
      <alignment horizontal="right" vertical="center"/>
    </xf>
    <xf numFmtId="49" fontId="10" fillId="34" borderId="77" xfId="0" applyNumberFormat="1" applyFont="1" applyFill="1" applyBorder="1" applyAlignment="1">
      <alignment horizontal="center" vertical="center"/>
    </xf>
    <xf numFmtId="0" fontId="10" fillId="34" borderId="77" xfId="0" applyFont="1" applyFill="1" applyBorder="1" applyAlignment="1">
      <alignment vertical="center" wrapText="1"/>
    </xf>
    <xf numFmtId="0" fontId="10" fillId="34" borderId="77" xfId="0" applyFont="1" applyFill="1" applyBorder="1" applyAlignment="1">
      <alignment vertical="center"/>
    </xf>
    <xf numFmtId="4" fontId="10" fillId="34" borderId="77" xfId="0" applyNumberFormat="1" applyFont="1" applyFill="1" applyBorder="1" applyAlignment="1">
      <alignment horizontal="right" vertical="center"/>
    </xf>
    <xf numFmtId="10" fontId="10" fillId="34" borderId="205" xfId="0" applyNumberFormat="1" applyFont="1" applyFill="1" applyBorder="1" applyAlignment="1">
      <alignment horizontal="right" vertical="center"/>
    </xf>
    <xf numFmtId="0" fontId="8" fillId="33" borderId="6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33" borderId="201" xfId="0" applyFill="1" applyBorder="1" applyAlignment="1">
      <alignment horizontal="center" vertical="center" textRotation="90" shrinkToFit="1"/>
    </xf>
    <xf numFmtId="0" fontId="8" fillId="33" borderId="4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43" xfId="0" applyNumberFormat="1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vertical="center"/>
    </xf>
    <xf numFmtId="4" fontId="8" fillId="33" borderId="43" xfId="0" applyNumberFormat="1" applyFont="1" applyFill="1" applyBorder="1" applyAlignment="1">
      <alignment horizontal="right" vertical="center"/>
    </xf>
    <xf numFmtId="10" fontId="8" fillId="33" borderId="206" xfId="0" applyNumberFormat="1" applyFont="1" applyFill="1" applyBorder="1" applyAlignment="1">
      <alignment horizontal="right" vertical="center"/>
    </xf>
    <xf numFmtId="0" fontId="0" fillId="33" borderId="207" xfId="0" applyFill="1" applyBorder="1" applyAlignment="1">
      <alignment horizontal="center" vertical="center" textRotation="90" shrinkToFit="1"/>
    </xf>
    <xf numFmtId="0" fontId="0" fillId="33" borderId="208" xfId="0" applyFill="1" applyBorder="1" applyAlignment="1">
      <alignment/>
    </xf>
    <xf numFmtId="0" fontId="10" fillId="33" borderId="209" xfId="0" applyFont="1" applyFill="1" applyBorder="1" applyAlignment="1">
      <alignment vertical="center"/>
    </xf>
    <xf numFmtId="0" fontId="10" fillId="33" borderId="209" xfId="0" applyFont="1" applyFill="1" applyBorder="1" applyAlignment="1">
      <alignment/>
    </xf>
    <xf numFmtId="4" fontId="10" fillId="33" borderId="210" xfId="0" applyNumberFormat="1" applyFont="1" applyFill="1" applyBorder="1" applyAlignment="1">
      <alignment horizontal="right" vertical="center"/>
    </xf>
    <xf numFmtId="10" fontId="10" fillId="33" borderId="2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10" fontId="0" fillId="0" borderId="0" xfId="0" applyNumberFormat="1" applyAlignment="1">
      <alignment/>
    </xf>
    <xf numFmtId="0" fontId="4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3" fontId="11" fillId="33" borderId="11" xfId="0" applyNumberFormat="1" applyFont="1" applyFill="1" applyBorder="1" applyAlignment="1">
      <alignment vertical="center" wrapText="1"/>
    </xf>
    <xf numFmtId="177" fontId="11" fillId="33" borderId="19" xfId="0" applyNumberFormat="1" applyFont="1" applyFill="1" applyBorder="1" applyAlignment="1">
      <alignment horizontal="right" vertical="center"/>
    </xf>
    <xf numFmtId="177" fontId="11" fillId="33" borderId="40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vertical="center"/>
    </xf>
    <xf numFmtId="177" fontId="11" fillId="33" borderId="12" xfId="0" applyNumberFormat="1" applyFont="1" applyFill="1" applyBorder="1" applyAlignment="1">
      <alignment horizontal="right" vertical="center"/>
    </xf>
    <xf numFmtId="177" fontId="11" fillId="33" borderId="10" xfId="0" applyNumberFormat="1" applyFont="1" applyFill="1" applyBorder="1" applyAlignment="1">
      <alignment horizontal="right" vertical="center"/>
    </xf>
    <xf numFmtId="177" fontId="8" fillId="33" borderId="12" xfId="0" applyNumberFormat="1" applyFont="1" applyFill="1" applyBorder="1" applyAlignment="1">
      <alignment horizontal="right" vertical="center"/>
    </xf>
    <xf numFmtId="185" fontId="11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7" fontId="55" fillId="0" borderId="140" xfId="0" applyNumberFormat="1" applyFont="1" applyBorder="1" applyAlignment="1">
      <alignment vertical="center"/>
    </xf>
    <xf numFmtId="185" fontId="55" fillId="0" borderId="0" xfId="0" applyNumberFormat="1" applyFont="1" applyBorder="1" applyAlignment="1">
      <alignment vertical="center"/>
    </xf>
    <xf numFmtId="177" fontId="55" fillId="0" borderId="38" xfId="0" applyNumberFormat="1" applyFont="1" applyBorder="1" applyAlignment="1">
      <alignment vertical="center"/>
    </xf>
    <xf numFmtId="185" fontId="56" fillId="0" borderId="152" xfId="0" applyNumberFormat="1" applyFont="1" applyBorder="1" applyAlignment="1">
      <alignment vertical="center"/>
    </xf>
    <xf numFmtId="177" fontId="55" fillId="0" borderId="151" xfId="0" applyNumberFormat="1" applyFont="1" applyBorder="1" applyAlignment="1">
      <alignment vertical="center"/>
    </xf>
    <xf numFmtId="177" fontId="55" fillId="0" borderId="168" xfId="0" applyNumberFormat="1" applyFont="1" applyBorder="1" applyAlignment="1">
      <alignment vertical="center"/>
    </xf>
    <xf numFmtId="185" fontId="55" fillId="0" borderId="165" xfId="0" applyNumberFormat="1" applyFont="1" applyBorder="1" applyAlignment="1">
      <alignment vertical="center"/>
    </xf>
    <xf numFmtId="185" fontId="55" fillId="0" borderId="163" xfId="0" applyNumberFormat="1" applyFont="1" applyBorder="1" applyAlignment="1">
      <alignment vertical="center"/>
    </xf>
    <xf numFmtId="177" fontId="55" fillId="0" borderId="170" xfId="0" applyNumberFormat="1" applyFont="1" applyBorder="1" applyAlignment="1">
      <alignment vertical="center"/>
    </xf>
    <xf numFmtId="177" fontId="55" fillId="0" borderId="30" xfId="0" applyNumberFormat="1" applyFont="1" applyBorder="1" applyAlignment="1">
      <alignment vertical="center"/>
    </xf>
    <xf numFmtId="177" fontId="55" fillId="33" borderId="134" xfId="0" applyNumberFormat="1" applyFont="1" applyFill="1" applyBorder="1" applyAlignment="1">
      <alignment vertical="center"/>
    </xf>
    <xf numFmtId="185" fontId="55" fillId="0" borderId="146" xfId="0" applyNumberFormat="1" applyFont="1" applyBorder="1" applyAlignment="1">
      <alignment vertical="center"/>
    </xf>
    <xf numFmtId="177" fontId="56" fillId="33" borderId="12" xfId="0" applyNumberFormat="1" applyFont="1" applyFill="1" applyBorder="1" applyAlignment="1">
      <alignment vertical="center"/>
    </xf>
    <xf numFmtId="177" fontId="56" fillId="33" borderId="23" xfId="0" applyNumberFormat="1" applyFont="1" applyFill="1" applyBorder="1" applyAlignment="1">
      <alignment vertical="center"/>
    </xf>
    <xf numFmtId="4" fontId="52" fillId="33" borderId="101" xfId="0" applyNumberFormat="1" applyFont="1" applyFill="1" applyBorder="1" applyAlignment="1">
      <alignment vertical="center"/>
    </xf>
    <xf numFmtId="4" fontId="52" fillId="33" borderId="102" xfId="0" applyNumberFormat="1" applyFont="1" applyFill="1" applyBorder="1" applyAlignment="1">
      <alignment vertical="center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4" fontId="10" fillId="33" borderId="77" xfId="0" applyNumberFormat="1" applyFont="1" applyFill="1" applyBorder="1" applyAlignment="1">
      <alignment horizontal="right" vertical="center" wrapText="1"/>
    </xf>
    <xf numFmtId="4" fontId="45" fillId="0" borderId="130" xfId="0" applyNumberFormat="1" applyFont="1" applyBorder="1" applyAlignment="1">
      <alignment horizontal="right" vertical="center" wrapText="1"/>
    </xf>
    <xf numFmtId="0" fontId="8" fillId="0" borderId="135" xfId="0" applyFont="1" applyFill="1" applyBorder="1" applyAlignment="1">
      <alignment vertical="center" wrapText="1"/>
    </xf>
    <xf numFmtId="185" fontId="11" fillId="0" borderId="11" xfId="0" applyNumberFormat="1" applyFont="1" applyFill="1" applyBorder="1" applyAlignment="1">
      <alignment vertical="center"/>
    </xf>
    <xf numFmtId="177" fontId="11" fillId="0" borderId="68" xfId="0" applyNumberFormat="1" applyFont="1" applyFill="1" applyBorder="1" applyAlignment="1">
      <alignment horizontal="right" vertical="center"/>
    </xf>
    <xf numFmtId="185" fontId="11" fillId="0" borderId="68" xfId="0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4" fontId="7" fillId="0" borderId="212" xfId="0" applyNumberFormat="1" applyFont="1" applyBorder="1" applyAlignment="1">
      <alignment vertical="center"/>
    </xf>
    <xf numFmtId="4" fontId="7" fillId="0" borderId="159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 vertical="center"/>
    </xf>
    <xf numFmtId="4" fontId="7" fillId="0" borderId="212" xfId="0" applyNumberFormat="1" applyFont="1" applyBorder="1" applyAlignment="1">
      <alignment vertical="center"/>
    </xf>
    <xf numFmtId="4" fontId="7" fillId="0" borderId="159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4" fontId="7" fillId="0" borderId="213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4" fontId="7" fillId="0" borderId="213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4" fontId="7" fillId="0" borderId="90" xfId="0" applyNumberFormat="1" applyFont="1" applyBorder="1" applyAlignment="1">
      <alignment vertical="center"/>
    </xf>
    <xf numFmtId="4" fontId="7" fillId="0" borderId="214" xfId="0" applyNumberFormat="1" applyFont="1" applyBorder="1" applyAlignment="1">
      <alignment vertical="center"/>
    </xf>
    <xf numFmtId="4" fontId="6" fillId="0" borderId="215" xfId="0" applyNumberFormat="1" applyFont="1" applyFill="1" applyBorder="1" applyAlignment="1">
      <alignment vertical="center"/>
    </xf>
    <xf numFmtId="4" fontId="7" fillId="0" borderId="90" xfId="0" applyNumberFormat="1" applyFont="1" applyBorder="1" applyAlignment="1">
      <alignment vertical="center"/>
    </xf>
    <xf numFmtId="4" fontId="7" fillId="0" borderId="214" xfId="0" applyNumberFormat="1" applyFont="1" applyBorder="1" applyAlignment="1">
      <alignment vertical="center"/>
    </xf>
    <xf numFmtId="4" fontId="7" fillId="0" borderId="90" xfId="0" applyNumberFormat="1" applyFont="1" applyFill="1" applyBorder="1" applyAlignment="1">
      <alignment vertical="center"/>
    </xf>
    <xf numFmtId="0" fontId="6" fillId="0" borderId="216" xfId="0" applyFont="1" applyBorder="1" applyAlignment="1">
      <alignment horizontal="center" vertical="center" wrapText="1"/>
    </xf>
    <xf numFmtId="4" fontId="7" fillId="0" borderId="217" xfId="0" applyNumberFormat="1" applyFont="1" applyBorder="1" applyAlignment="1">
      <alignment vertical="center"/>
    </xf>
    <xf numFmtId="4" fontId="7" fillId="0" borderId="218" xfId="0" applyNumberFormat="1" applyFont="1" applyBorder="1" applyAlignment="1">
      <alignment vertical="center"/>
    </xf>
    <xf numFmtId="4" fontId="6" fillId="0" borderId="219" xfId="0" applyNumberFormat="1" applyFont="1" applyFill="1" applyBorder="1" applyAlignment="1">
      <alignment vertical="center"/>
    </xf>
    <xf numFmtId="4" fontId="7" fillId="0" borderId="217" xfId="0" applyNumberFormat="1" applyFont="1" applyBorder="1" applyAlignment="1">
      <alignment vertical="center"/>
    </xf>
    <xf numFmtId="4" fontId="7" fillId="0" borderId="218" xfId="0" applyNumberFormat="1" applyFont="1" applyBorder="1" applyAlignment="1">
      <alignment vertical="center"/>
    </xf>
    <xf numFmtId="4" fontId="7" fillId="33" borderId="9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4" fontId="7" fillId="0" borderId="214" xfId="0" applyNumberFormat="1" applyFont="1" applyFill="1" applyBorder="1" applyAlignment="1">
      <alignment vertical="center"/>
    </xf>
    <xf numFmtId="4" fontId="7" fillId="33" borderId="218" xfId="0" applyNumberFormat="1" applyFont="1" applyFill="1" applyBorder="1" applyAlignment="1">
      <alignment vertical="center"/>
    </xf>
    <xf numFmtId="4" fontId="7" fillId="33" borderId="213" xfId="0" applyNumberFormat="1" applyFont="1" applyFill="1" applyBorder="1" applyAlignment="1">
      <alignment vertical="center"/>
    </xf>
    <xf numFmtId="4" fontId="7" fillId="33" borderId="214" xfId="0" applyNumberFormat="1" applyFont="1" applyFill="1" applyBorder="1" applyAlignment="1">
      <alignment vertical="center"/>
    </xf>
    <xf numFmtId="4" fontId="7" fillId="33" borderId="29" xfId="0" applyNumberFormat="1" applyFont="1" applyFill="1" applyBorder="1" applyAlignment="1">
      <alignment vertical="center"/>
    </xf>
    <xf numFmtId="4" fontId="7" fillId="33" borderId="26" xfId="0" applyNumberFormat="1" applyFont="1" applyFill="1" applyBorder="1" applyAlignment="1">
      <alignment vertical="center"/>
    </xf>
    <xf numFmtId="4" fontId="6" fillId="0" borderId="220" xfId="0" applyNumberFormat="1" applyFont="1" applyFill="1" applyBorder="1" applyAlignment="1">
      <alignment vertical="center"/>
    </xf>
    <xf numFmtId="0" fontId="6" fillId="0" borderId="221" xfId="0" applyFont="1" applyFill="1" applyBorder="1" applyAlignment="1">
      <alignment vertical="center"/>
    </xf>
    <xf numFmtId="4" fontId="6" fillId="0" borderId="222" xfId="0" applyNumberFormat="1" applyFont="1" applyFill="1" applyBorder="1" applyAlignment="1">
      <alignment vertical="center"/>
    </xf>
    <xf numFmtId="4" fontId="6" fillId="0" borderId="223" xfId="0" applyNumberFormat="1" applyFont="1" applyFill="1" applyBorder="1" applyAlignment="1">
      <alignment vertical="center"/>
    </xf>
    <xf numFmtId="4" fontId="6" fillId="0" borderId="224" xfId="0" applyNumberFormat="1" applyFont="1" applyFill="1" applyBorder="1" applyAlignment="1">
      <alignment vertical="center"/>
    </xf>
    <xf numFmtId="4" fontId="6" fillId="0" borderId="225" xfId="0" applyNumberFormat="1" applyFont="1" applyFill="1" applyBorder="1" applyAlignment="1">
      <alignment vertical="center"/>
    </xf>
    <xf numFmtId="4" fontId="6" fillId="0" borderId="226" xfId="0" applyNumberFormat="1" applyFont="1" applyFill="1" applyBorder="1" applyAlignment="1">
      <alignment vertical="center"/>
    </xf>
    <xf numFmtId="0" fontId="6" fillId="0" borderId="227" xfId="0" applyFont="1" applyBorder="1" applyAlignment="1">
      <alignment horizontal="center" vertical="center" wrapText="1"/>
    </xf>
    <xf numFmtId="4" fontId="7" fillId="0" borderId="228" xfId="0" applyNumberFormat="1" applyFont="1" applyBorder="1" applyAlignment="1">
      <alignment vertical="center"/>
    </xf>
    <xf numFmtId="4" fontId="7" fillId="0" borderId="229" xfId="0" applyNumberFormat="1" applyFont="1" applyBorder="1" applyAlignment="1">
      <alignment vertical="center"/>
    </xf>
    <xf numFmtId="4" fontId="6" fillId="0" borderId="230" xfId="0" applyNumberFormat="1" applyFont="1" applyFill="1" applyBorder="1" applyAlignment="1">
      <alignment vertical="center"/>
    </xf>
    <xf numFmtId="4" fontId="7" fillId="0" borderId="228" xfId="0" applyNumberFormat="1" applyFont="1" applyBorder="1" applyAlignment="1">
      <alignment vertical="center"/>
    </xf>
    <xf numFmtId="4" fontId="7" fillId="0" borderId="229" xfId="0" applyNumberFormat="1" applyFont="1" applyBorder="1" applyAlignment="1">
      <alignment vertical="center"/>
    </xf>
    <xf numFmtId="4" fontId="7" fillId="33" borderId="229" xfId="0" applyNumberFormat="1" applyFont="1" applyFill="1" applyBorder="1" applyAlignment="1">
      <alignment vertical="center"/>
    </xf>
    <xf numFmtId="4" fontId="6" fillId="0" borderId="231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185" fontId="11" fillId="33" borderId="12" xfId="0" applyNumberFormat="1" applyFont="1" applyFill="1" applyBorder="1" applyAlignment="1">
      <alignment vertical="center"/>
    </xf>
    <xf numFmtId="0" fontId="27" fillId="0" borderId="68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justify" vertical="center"/>
    </xf>
    <xf numFmtId="0" fontId="8" fillId="0" borderId="37" xfId="0" applyFont="1" applyFill="1" applyBorder="1" applyAlignment="1">
      <alignment horizontal="justify" vertical="center"/>
    </xf>
    <xf numFmtId="4" fontId="8" fillId="0" borderId="37" xfId="0" applyNumberFormat="1" applyFont="1" applyFill="1" applyBorder="1" applyAlignment="1">
      <alignment vertical="center"/>
    </xf>
    <xf numFmtId="0" fontId="48" fillId="0" borderId="135" xfId="0" applyFont="1" applyBorder="1" applyAlignment="1">
      <alignment wrapText="1"/>
    </xf>
    <xf numFmtId="0" fontId="10" fillId="0" borderId="232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204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95" xfId="0" applyFont="1" applyFill="1" applyBorder="1" applyAlignment="1">
      <alignment vertical="center" wrapText="1"/>
    </xf>
    <xf numFmtId="177" fontId="8" fillId="0" borderId="40" xfId="0" applyNumberFormat="1" applyFont="1" applyFill="1" applyBorder="1" applyAlignment="1">
      <alignment/>
    </xf>
    <xf numFmtId="4" fontId="8" fillId="0" borderId="73" xfId="0" applyNumberFormat="1" applyFont="1" applyBorder="1" applyAlignment="1">
      <alignment vertical="center"/>
    </xf>
    <xf numFmtId="4" fontId="8" fillId="0" borderId="40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10" fillId="0" borderId="46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vertical="center" wrapText="1"/>
    </xf>
    <xf numFmtId="0" fontId="8" fillId="0" borderId="135" xfId="0" applyFont="1" applyFill="1" applyBorder="1" applyAlignment="1">
      <alignment/>
    </xf>
    <xf numFmtId="177" fontId="17" fillId="0" borderId="12" xfId="0" applyNumberFormat="1" applyFont="1" applyFill="1" applyBorder="1" applyAlignment="1">
      <alignment vertical="center"/>
    </xf>
    <xf numFmtId="10" fontId="17" fillId="0" borderId="12" xfId="0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85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17" fillId="33" borderId="12" xfId="0" applyNumberFormat="1" applyFont="1" applyFill="1" applyBorder="1" applyAlignment="1">
      <alignment vertical="center"/>
    </xf>
    <xf numFmtId="0" fontId="9" fillId="0" borderId="129" xfId="0" applyFont="1" applyFill="1" applyBorder="1" applyAlignment="1">
      <alignment wrapText="1"/>
    </xf>
    <xf numFmtId="4" fontId="25" fillId="0" borderId="129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49" fontId="65" fillId="33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0" fontId="44" fillId="33" borderId="40" xfId="0" applyFont="1" applyFill="1" applyBorder="1" applyAlignment="1">
      <alignment vertical="center"/>
    </xf>
    <xf numFmtId="185" fontId="25" fillId="33" borderId="12" xfId="0" applyNumberFormat="1" applyFont="1" applyFill="1" applyBorder="1" applyAlignment="1">
      <alignment horizontal="right" vertical="center"/>
    </xf>
    <xf numFmtId="0" fontId="8" fillId="0" borderId="33" xfId="0" applyFont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10" fillId="0" borderId="184" xfId="0" applyFont="1" applyBorder="1" applyAlignment="1">
      <alignment horizontal="center" vertical="center" textRotation="90"/>
    </xf>
    <xf numFmtId="0" fontId="10" fillId="0" borderId="184" xfId="0" applyFont="1" applyBorder="1" applyAlignment="1">
      <alignment vertical="center"/>
    </xf>
    <xf numFmtId="177" fontId="11" fillId="35" borderId="12" xfId="0" applyNumberFormat="1" applyFont="1" applyFill="1" applyBorder="1" applyAlignment="1">
      <alignment horizontal="right" vertical="center"/>
    </xf>
    <xf numFmtId="177" fontId="11" fillId="35" borderId="68" xfId="0" applyNumberFormat="1" applyFont="1" applyFill="1" applyBorder="1" applyAlignment="1">
      <alignment horizontal="right" vertical="center"/>
    </xf>
    <xf numFmtId="177" fontId="17" fillId="35" borderId="145" xfId="34" applyNumberFormat="1" applyFont="1" applyFill="1" applyBorder="1" applyAlignment="1">
      <alignment horizontal="right" vertical="center"/>
    </xf>
    <xf numFmtId="177" fontId="17" fillId="35" borderId="144" xfId="0" applyNumberFormat="1" applyFont="1" applyFill="1" applyBorder="1" applyAlignment="1">
      <alignment horizontal="right" vertical="center"/>
    </xf>
    <xf numFmtId="177" fontId="25" fillId="35" borderId="24" xfId="0" applyNumberFormat="1" applyFont="1" applyFill="1" applyBorder="1" applyAlignment="1">
      <alignment horizontal="right" vertical="center"/>
    </xf>
    <xf numFmtId="177" fontId="10" fillId="35" borderId="179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vertical="center"/>
    </xf>
    <xf numFmtId="0" fontId="8" fillId="0" borderId="37" xfId="0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177" fontId="6" fillId="36" borderId="80" xfId="0" applyNumberFormat="1" applyFont="1" applyFill="1" applyBorder="1" applyAlignment="1">
      <alignment vertical="center"/>
    </xf>
    <xf numFmtId="0" fontId="6" fillId="36" borderId="78" xfId="0" applyFont="1" applyFill="1" applyBorder="1" applyAlignment="1">
      <alignment vertical="center"/>
    </xf>
    <xf numFmtId="177" fontId="6" fillId="36" borderId="78" xfId="0" applyNumberFormat="1" applyFont="1" applyFill="1" applyBorder="1" applyAlignment="1">
      <alignment vertical="center"/>
    </xf>
    <xf numFmtId="185" fontId="6" fillId="36" borderId="78" xfId="0" applyNumberFormat="1" applyFont="1" applyFill="1" applyBorder="1" applyAlignment="1">
      <alignment vertical="center"/>
    </xf>
    <xf numFmtId="185" fontId="6" fillId="36" borderId="204" xfId="0" applyNumberFormat="1" applyFont="1" applyFill="1" applyBorder="1" applyAlignment="1">
      <alignment vertical="center"/>
    </xf>
    <xf numFmtId="4" fontId="6" fillId="36" borderId="233" xfId="0" applyNumberFormat="1" applyFont="1" applyFill="1" applyBorder="1" applyAlignment="1">
      <alignment vertical="center"/>
    </xf>
    <xf numFmtId="177" fontId="6" fillId="36" borderId="128" xfId="0" applyNumberFormat="1" applyFont="1" applyFill="1" applyBorder="1" applyAlignment="1">
      <alignment vertical="center"/>
    </xf>
    <xf numFmtId="177" fontId="6" fillId="36" borderId="233" xfId="0" applyNumberFormat="1" applyFont="1" applyFill="1" applyBorder="1" applyAlignment="1">
      <alignment vertical="center"/>
    </xf>
    <xf numFmtId="177" fontId="6" fillId="36" borderId="234" xfId="0" applyNumberFormat="1" applyFont="1" applyFill="1" applyBorder="1" applyAlignment="1">
      <alignment vertical="center"/>
    </xf>
    <xf numFmtId="0" fontId="27" fillId="36" borderId="10" xfId="0" applyFont="1" applyFill="1" applyBorder="1" applyAlignment="1">
      <alignment vertical="center"/>
    </xf>
    <xf numFmtId="177" fontId="6" fillId="36" borderId="10" xfId="0" applyNumberFormat="1" applyFont="1" applyFill="1" applyBorder="1" applyAlignment="1">
      <alignment vertical="center"/>
    </xf>
    <xf numFmtId="185" fontId="6" fillId="36" borderId="10" xfId="0" applyNumberFormat="1" applyFont="1" applyFill="1" applyBorder="1" applyAlignment="1">
      <alignment vertical="center"/>
    </xf>
    <xf numFmtId="185" fontId="6" fillId="36" borderId="31" xfId="0" applyNumberFormat="1" applyFont="1" applyFill="1" applyBorder="1" applyAlignment="1">
      <alignment vertical="center"/>
    </xf>
    <xf numFmtId="177" fontId="6" fillId="36" borderId="235" xfId="0" applyNumberFormat="1" applyFont="1" applyFill="1" applyBorder="1" applyAlignment="1">
      <alignment vertical="center"/>
    </xf>
    <xf numFmtId="49" fontId="17" fillId="0" borderId="135" xfId="0" applyNumberFormat="1" applyFont="1" applyBorder="1" applyAlignment="1">
      <alignment horizontal="center" vertical="center"/>
    </xf>
    <xf numFmtId="49" fontId="17" fillId="0" borderId="161" xfId="0" applyNumberFormat="1" applyFont="1" applyBorder="1" applyAlignment="1">
      <alignment vertical="center"/>
    </xf>
    <xf numFmtId="177" fontId="17" fillId="0" borderId="91" xfId="0" applyNumberFormat="1" applyFont="1" applyBorder="1" applyAlignment="1">
      <alignment horizontal="right" vertical="center"/>
    </xf>
    <xf numFmtId="177" fontId="17" fillId="0" borderId="136" xfId="34" applyNumberFormat="1" applyFont="1" applyBorder="1" applyAlignment="1">
      <alignment horizontal="right" vertical="center"/>
    </xf>
    <xf numFmtId="177" fontId="17" fillId="0" borderId="160" xfId="34" applyNumberFormat="1" applyFont="1" applyBorder="1" applyAlignment="1">
      <alignment horizontal="right" vertical="center"/>
    </xf>
    <xf numFmtId="177" fontId="17" fillId="0" borderId="236" xfId="34" applyNumberFormat="1" applyFont="1" applyBorder="1" applyAlignment="1">
      <alignment horizontal="right" vertical="center"/>
    </xf>
    <xf numFmtId="177" fontId="17" fillId="0" borderId="91" xfId="34" applyNumberFormat="1" applyFont="1" applyBorder="1" applyAlignment="1">
      <alignment horizontal="right" vertical="center"/>
    </xf>
    <xf numFmtId="177" fontId="17" fillId="0" borderId="150" xfId="34" applyNumberFormat="1" applyFont="1" applyBorder="1" applyAlignment="1">
      <alignment horizontal="right" vertical="center"/>
    </xf>
    <xf numFmtId="177" fontId="17" fillId="0" borderId="160" xfId="0" applyNumberFormat="1" applyFont="1" applyBorder="1" applyAlignment="1">
      <alignment horizontal="right" vertical="center"/>
    </xf>
    <xf numFmtId="177" fontId="17" fillId="0" borderId="149" xfId="0" applyNumberFormat="1" applyFont="1" applyBorder="1" applyAlignment="1">
      <alignment horizontal="right" vertical="center"/>
    </xf>
    <xf numFmtId="177" fontId="17" fillId="0" borderId="151" xfId="0" applyNumberFormat="1" applyFont="1" applyBorder="1" applyAlignment="1">
      <alignment horizontal="right" vertical="center"/>
    </xf>
    <xf numFmtId="49" fontId="17" fillId="0" borderId="161" xfId="0" applyNumberFormat="1" applyFont="1" applyFill="1" applyBorder="1" applyAlignment="1">
      <alignment vertical="center"/>
    </xf>
    <xf numFmtId="177" fontId="17" fillId="0" borderId="161" xfId="0" applyNumberFormat="1" applyFont="1" applyBorder="1" applyAlignment="1">
      <alignment horizontal="right" vertical="center"/>
    </xf>
    <xf numFmtId="177" fontId="24" fillId="0" borderId="12" xfId="0" applyNumberFormat="1" applyFont="1" applyBorder="1" applyAlignment="1">
      <alignment horizontal="right" vertical="center"/>
    </xf>
    <xf numFmtId="177" fontId="24" fillId="0" borderId="23" xfId="0" applyNumberFormat="1" applyFont="1" applyBorder="1" applyAlignment="1">
      <alignment horizontal="right" vertical="center"/>
    </xf>
    <xf numFmtId="177" fontId="24" fillId="0" borderId="25" xfId="0" applyNumberFormat="1" applyFont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9" fillId="0" borderId="201" xfId="0" applyNumberFormat="1" applyFont="1" applyBorder="1" applyAlignment="1">
      <alignment horizontal="center" vertical="center" wrapText="1"/>
    </xf>
    <xf numFmtId="49" fontId="9" fillId="0" borderId="201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49" fontId="24" fillId="0" borderId="18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49" fontId="10" fillId="0" borderId="198" xfId="0" applyNumberFormat="1" applyFont="1" applyFill="1" applyBorder="1" applyAlignment="1">
      <alignment horizontal="center" vertical="center"/>
    </xf>
    <xf numFmtId="49" fontId="10" fillId="0" borderId="59" xfId="0" applyNumberFormat="1" applyFont="1" applyFill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 wrapText="1"/>
    </xf>
    <xf numFmtId="0" fontId="0" fillId="0" borderId="20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 wrapText="1"/>
    </xf>
    <xf numFmtId="49" fontId="24" fillId="0" borderId="33" xfId="0" applyNumberFormat="1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>
      <alignment horizontal="center" vertical="center"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0" fillId="0" borderId="8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7" fontId="24" fillId="0" borderId="11" xfId="0" applyNumberFormat="1" applyFont="1" applyBorder="1" applyAlignment="1">
      <alignment horizontal="right" vertical="center" wrapText="1"/>
    </xf>
    <xf numFmtId="177" fontId="28" fillId="0" borderId="10" xfId="0" applyNumberFormat="1" applyFont="1" applyBorder="1" applyAlignment="1">
      <alignment horizontal="right" vertical="center" wrapText="1"/>
    </xf>
    <xf numFmtId="0" fontId="28" fillId="0" borderId="8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19" fillId="0" borderId="40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/>
    </xf>
    <xf numFmtId="176" fontId="4" fillId="0" borderId="23" xfId="0" applyNumberFormat="1" applyFont="1" applyBorder="1" applyAlignment="1">
      <alignment vertical="center"/>
    </xf>
    <xf numFmtId="0" fontId="54" fillId="0" borderId="237" xfId="0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176" fontId="12" fillId="0" borderId="17" xfId="0" applyNumberFormat="1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176" fontId="5" fillId="0" borderId="142" xfId="0" applyNumberFormat="1" applyFont="1" applyBorder="1" applyAlignment="1">
      <alignment vertical="center"/>
    </xf>
    <xf numFmtId="176" fontId="5" fillId="0" borderId="146" xfId="0" applyNumberFormat="1" applyFont="1" applyBorder="1" applyAlignment="1">
      <alignment vertical="center"/>
    </xf>
    <xf numFmtId="176" fontId="5" fillId="0" borderId="153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13" fillId="0" borderId="4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176" fontId="7" fillId="0" borderId="133" xfId="0" applyNumberFormat="1" applyFont="1" applyBorder="1" applyAlignment="1">
      <alignment vertical="center"/>
    </xf>
    <xf numFmtId="0" fontId="16" fillId="0" borderId="141" xfId="0" applyFont="1" applyBorder="1" applyAlignment="1">
      <alignment vertical="center"/>
    </xf>
    <xf numFmtId="0" fontId="16" fillId="0" borderId="134" xfId="0" applyFont="1" applyBorder="1" applyAlignment="1">
      <alignment vertical="center"/>
    </xf>
    <xf numFmtId="0" fontId="16" fillId="0" borderId="145" xfId="0" applyFont="1" applyBorder="1" applyAlignment="1">
      <alignment vertical="center"/>
    </xf>
    <xf numFmtId="0" fontId="16" fillId="0" borderId="138" xfId="0" applyFont="1" applyBorder="1" applyAlignment="1">
      <alignment vertical="center"/>
    </xf>
    <xf numFmtId="0" fontId="16" fillId="0" borderId="154" xfId="0" applyFont="1" applyBorder="1" applyAlignment="1">
      <alignment vertical="center"/>
    </xf>
    <xf numFmtId="176" fontId="7" fillId="0" borderId="142" xfId="0" applyNumberFormat="1" applyFont="1" applyBorder="1" applyAlignment="1">
      <alignment vertical="center"/>
    </xf>
    <xf numFmtId="0" fontId="16" fillId="0" borderId="146" xfId="0" applyFont="1" applyBorder="1" applyAlignment="1">
      <alignment vertical="center"/>
    </xf>
    <xf numFmtId="0" fontId="16" fillId="0" borderId="153" xfId="0" applyFont="1" applyBorder="1" applyAlignment="1">
      <alignment vertical="center"/>
    </xf>
    <xf numFmtId="176" fontId="3" fillId="0" borderId="142" xfId="0" applyNumberFormat="1" applyFont="1" applyBorder="1" applyAlignment="1">
      <alignment vertical="center"/>
    </xf>
    <xf numFmtId="0" fontId="15" fillId="0" borderId="146" xfId="0" applyFont="1" applyBorder="1" applyAlignment="1">
      <alignment vertical="center"/>
    </xf>
    <xf numFmtId="0" fontId="15" fillId="0" borderId="149" xfId="0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5" fillId="0" borderId="133" xfId="0" applyNumberFormat="1" applyFont="1" applyBorder="1" applyAlignment="1">
      <alignment vertical="center"/>
    </xf>
    <xf numFmtId="176" fontId="5" fillId="0" borderId="141" xfId="0" applyNumberFormat="1" applyFont="1" applyBorder="1" applyAlignment="1">
      <alignment vertical="center"/>
    </xf>
    <xf numFmtId="176" fontId="5" fillId="0" borderId="134" xfId="0" applyNumberFormat="1" applyFont="1" applyBorder="1" applyAlignment="1">
      <alignment vertical="center"/>
    </xf>
    <xf numFmtId="176" fontId="5" fillId="0" borderId="145" xfId="0" applyNumberFormat="1" applyFont="1" applyBorder="1" applyAlignment="1">
      <alignment vertical="center"/>
    </xf>
    <xf numFmtId="176" fontId="5" fillId="0" borderId="138" xfId="0" applyNumberFormat="1" applyFont="1" applyBorder="1" applyAlignment="1">
      <alignment vertical="center"/>
    </xf>
    <xf numFmtId="176" fontId="5" fillId="0" borderId="154" xfId="0" applyNumberFormat="1" applyFont="1" applyBorder="1" applyAlignment="1">
      <alignment vertical="center"/>
    </xf>
    <xf numFmtId="0" fontId="11" fillId="0" borderId="142" xfId="0" applyFont="1" applyBorder="1" applyAlignment="1">
      <alignment vertical="center"/>
    </xf>
    <xf numFmtId="0" fontId="11" fillId="0" borderId="146" xfId="0" applyFont="1" applyBorder="1" applyAlignment="1">
      <alignment vertical="center"/>
    </xf>
    <xf numFmtId="0" fontId="11" fillId="0" borderId="153" xfId="0" applyFont="1" applyBorder="1" applyAlignment="1">
      <alignment vertical="center"/>
    </xf>
    <xf numFmtId="176" fontId="11" fillId="0" borderId="133" xfId="0" applyNumberFormat="1" applyFont="1" applyBorder="1" applyAlignment="1">
      <alignment vertical="center"/>
    </xf>
    <xf numFmtId="176" fontId="11" fillId="0" borderId="141" xfId="0" applyNumberFormat="1" applyFont="1" applyBorder="1" applyAlignment="1">
      <alignment vertical="center"/>
    </xf>
    <xf numFmtId="176" fontId="11" fillId="0" borderId="134" xfId="0" applyNumberFormat="1" applyFont="1" applyBorder="1" applyAlignment="1">
      <alignment vertical="center"/>
    </xf>
    <xf numFmtId="176" fontId="11" fillId="0" borderId="145" xfId="0" applyNumberFormat="1" applyFont="1" applyBorder="1" applyAlignment="1">
      <alignment vertical="center"/>
    </xf>
    <xf numFmtId="176" fontId="11" fillId="0" borderId="138" xfId="0" applyNumberFormat="1" applyFont="1" applyBorder="1" applyAlignment="1">
      <alignment vertical="center"/>
    </xf>
    <xf numFmtId="176" fontId="11" fillId="0" borderId="154" xfId="0" applyNumberFormat="1" applyFont="1" applyBorder="1" applyAlignment="1">
      <alignment vertical="center"/>
    </xf>
    <xf numFmtId="176" fontId="11" fillId="0" borderId="142" xfId="0" applyNumberFormat="1" applyFont="1" applyBorder="1" applyAlignment="1">
      <alignment vertical="center"/>
    </xf>
    <xf numFmtId="176" fontId="11" fillId="0" borderId="146" xfId="0" applyNumberFormat="1" applyFont="1" applyBorder="1" applyAlignment="1">
      <alignment vertical="center"/>
    </xf>
    <xf numFmtId="176" fontId="11" fillId="0" borderId="153" xfId="0" applyNumberFormat="1" applyFont="1" applyBorder="1" applyAlignment="1">
      <alignment vertical="center"/>
    </xf>
    <xf numFmtId="176" fontId="7" fillId="0" borderId="141" xfId="0" applyNumberFormat="1" applyFont="1" applyBorder="1" applyAlignment="1">
      <alignment vertical="center"/>
    </xf>
    <xf numFmtId="176" fontId="7" fillId="0" borderId="134" xfId="0" applyNumberFormat="1" applyFont="1" applyBorder="1" applyAlignment="1">
      <alignment vertical="center"/>
    </xf>
    <xf numFmtId="176" fontId="7" fillId="0" borderId="145" xfId="0" applyNumberFormat="1" applyFont="1" applyBorder="1" applyAlignment="1">
      <alignment vertical="center"/>
    </xf>
    <xf numFmtId="176" fontId="7" fillId="0" borderId="138" xfId="0" applyNumberFormat="1" applyFont="1" applyBorder="1" applyAlignment="1">
      <alignment vertical="center"/>
    </xf>
    <xf numFmtId="176" fontId="7" fillId="0" borderId="154" xfId="0" applyNumberFormat="1" applyFont="1" applyBorder="1" applyAlignment="1">
      <alignment vertical="center"/>
    </xf>
    <xf numFmtId="176" fontId="7" fillId="0" borderId="146" xfId="0" applyNumberFormat="1" applyFont="1" applyBorder="1" applyAlignment="1">
      <alignment vertical="center"/>
    </xf>
    <xf numFmtId="176" fontId="7" fillId="0" borderId="153" xfId="0" applyNumberFormat="1" applyFont="1" applyBorder="1" applyAlignment="1">
      <alignment vertical="center"/>
    </xf>
    <xf numFmtId="0" fontId="22" fillId="0" borderId="3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76" fontId="12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176" fontId="4" fillId="0" borderId="86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0" fontId="54" fillId="0" borderId="86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0" fontId="0" fillId="0" borderId="129" xfId="0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86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20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6" fontId="12" fillId="0" borderId="15" xfId="0" applyNumberFormat="1" applyFont="1" applyBorder="1" applyAlignment="1">
      <alignment horizontal="center" vertical="center" wrapText="1"/>
    </xf>
    <xf numFmtId="176" fontId="12" fillId="0" borderId="12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76" fontId="12" fillId="0" borderId="17" xfId="0" applyNumberFormat="1" applyFont="1" applyBorder="1" applyAlignment="1">
      <alignment horizontal="center" vertical="center" wrapText="1"/>
    </xf>
    <xf numFmtId="0" fontId="18" fillId="0" borderId="86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6" fontId="12" fillId="0" borderId="86" xfId="0" applyNumberFormat="1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176" fontId="34" fillId="0" borderId="17" xfId="0" applyNumberFormat="1" applyFont="1" applyBorder="1" applyAlignment="1">
      <alignment horizontal="center" vertical="center" wrapText="1"/>
    </xf>
    <xf numFmtId="176" fontId="34" fillId="0" borderId="86" xfId="0" applyNumberFormat="1" applyFont="1" applyBorder="1" applyAlignment="1">
      <alignment horizontal="center" vertical="center" wrapText="1"/>
    </xf>
    <xf numFmtId="176" fontId="34" fillId="0" borderId="15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textRotation="90"/>
    </xf>
    <xf numFmtId="0" fontId="37" fillId="0" borderId="40" xfId="0" applyFont="1" applyBorder="1" applyAlignment="1">
      <alignment horizontal="center" vertical="center" textRotation="90"/>
    </xf>
    <xf numFmtId="0" fontId="37" fillId="0" borderId="10" xfId="0" applyFont="1" applyBorder="1" applyAlignment="1">
      <alignment horizontal="center" vertical="center" textRotation="90"/>
    </xf>
    <xf numFmtId="176" fontId="34" fillId="0" borderId="17" xfId="0" applyNumberFormat="1" applyFont="1" applyBorder="1" applyAlignment="1">
      <alignment horizontal="center" vertical="center"/>
    </xf>
    <xf numFmtId="176" fontId="34" fillId="0" borderId="86" xfId="0" applyNumberFormat="1" applyFont="1" applyBorder="1" applyAlignment="1">
      <alignment horizontal="center" vertical="center"/>
    </xf>
    <xf numFmtId="176" fontId="34" fillId="0" borderId="15" xfId="0" applyNumberFormat="1" applyFont="1" applyBorder="1" applyAlignment="1">
      <alignment horizontal="center" vertical="center"/>
    </xf>
    <xf numFmtId="176" fontId="34" fillId="0" borderId="31" xfId="0" applyNumberFormat="1" applyFont="1" applyBorder="1" applyAlignment="1">
      <alignment horizontal="center" vertical="center" wrapText="1"/>
    </xf>
    <xf numFmtId="0" fontId="35" fillId="0" borderId="33" xfId="0" applyFont="1" applyBorder="1" applyAlignment="1">
      <alignment vertical="center" wrapText="1"/>
    </xf>
    <xf numFmtId="0" fontId="35" fillId="0" borderId="132" xfId="0" applyFont="1" applyBorder="1" applyAlignment="1">
      <alignment vertical="center" wrapText="1"/>
    </xf>
    <xf numFmtId="176" fontId="32" fillId="0" borderId="33" xfId="0" applyNumberFormat="1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/>
    </xf>
    <xf numFmtId="176" fontId="34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textRotation="90"/>
    </xf>
    <xf numFmtId="0" fontId="38" fillId="0" borderId="40" xfId="0" applyFont="1" applyBorder="1" applyAlignment="1">
      <alignment horizontal="center" vertical="center" textRotation="90"/>
    </xf>
    <xf numFmtId="0" fontId="38" fillId="0" borderId="10" xfId="0" applyFont="1" applyBorder="1" applyAlignment="1">
      <alignment horizontal="center" vertical="center" textRotation="90"/>
    </xf>
    <xf numFmtId="0" fontId="0" fillId="0" borderId="0" xfId="0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5" fillId="0" borderId="129" xfId="0" applyFont="1" applyBorder="1" applyAlignment="1">
      <alignment horizontal="left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86" xfId="0" applyBorder="1" applyAlignment="1">
      <alignment vertical="center"/>
    </xf>
    <xf numFmtId="0" fontId="6" fillId="0" borderId="228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4" fillId="0" borderId="85" xfId="0" applyFont="1" applyFill="1" applyBorder="1" applyAlignment="1">
      <alignment horizontal="center" vertical="center" wrapText="1"/>
    </xf>
    <xf numFmtId="0" fontId="24" fillId="0" borderId="238" xfId="0" applyFont="1" applyFill="1" applyBorder="1" applyAlignment="1">
      <alignment horizontal="center" vertical="center" wrapText="1"/>
    </xf>
    <xf numFmtId="4" fontId="5" fillId="0" borderId="129" xfId="0" applyNumberFormat="1" applyFont="1" applyBorder="1" applyAlignment="1">
      <alignment vertical="center" wrapText="1"/>
    </xf>
    <xf numFmtId="0" fontId="0" fillId="0" borderId="129" xfId="0" applyFont="1" applyBorder="1" applyAlignment="1">
      <alignment vertical="center" wrapText="1"/>
    </xf>
    <xf numFmtId="0" fontId="0" fillId="0" borderId="129" xfId="0" applyBorder="1" applyAlignment="1">
      <alignment vertical="center"/>
    </xf>
    <xf numFmtId="0" fontId="43" fillId="0" borderId="146" xfId="0" applyFont="1" applyBorder="1" applyAlignment="1">
      <alignment horizontal="center" vertical="center" wrapText="1"/>
    </xf>
    <xf numFmtId="0" fontId="0" fillId="0" borderId="153" xfId="0" applyBorder="1" applyAlignment="1">
      <alignment vertical="center" wrapText="1"/>
    </xf>
    <xf numFmtId="0" fontId="12" fillId="0" borderId="33" xfId="0" applyFont="1" applyFill="1" applyBorder="1" applyAlignment="1">
      <alignment horizontal="center" vertical="center"/>
    </xf>
    <xf numFmtId="0" fontId="6" fillId="0" borderId="239" xfId="0" applyFont="1" applyBorder="1" applyAlignment="1">
      <alignment horizontal="center" vertical="center" wrapText="1"/>
    </xf>
    <xf numFmtId="0" fontId="43" fillId="0" borderId="240" xfId="0" applyFont="1" applyBorder="1" applyAlignment="1">
      <alignment horizontal="center" vertical="center" wrapText="1"/>
    </xf>
    <xf numFmtId="0" fontId="6" fillId="0" borderId="241" xfId="0" applyFont="1" applyBorder="1" applyAlignment="1">
      <alignment horizontal="center" vertical="center" wrapText="1"/>
    </xf>
    <xf numFmtId="0" fontId="43" fillId="0" borderId="242" xfId="0" applyFont="1" applyBorder="1" applyAlignment="1">
      <alignment horizontal="center" vertical="center" wrapText="1"/>
    </xf>
    <xf numFmtId="0" fontId="6" fillId="0" borderId="243" xfId="0" applyFont="1" applyBorder="1" applyAlignment="1">
      <alignment horizontal="center" vertical="center" wrapText="1"/>
    </xf>
    <xf numFmtId="0" fontId="43" fillId="0" borderId="244" xfId="0" applyFont="1" applyBorder="1" applyAlignment="1">
      <alignment horizontal="center" vertical="center" wrapText="1"/>
    </xf>
    <xf numFmtId="0" fontId="43" fillId="0" borderId="147" xfId="0" applyFont="1" applyBorder="1" applyAlignment="1">
      <alignment horizontal="center" vertical="center" wrapText="1"/>
    </xf>
    <xf numFmtId="0" fontId="0" fillId="0" borderId="155" xfId="0" applyBorder="1" applyAlignment="1">
      <alignment vertical="center" wrapText="1"/>
    </xf>
    <xf numFmtId="0" fontId="6" fillId="0" borderId="245" xfId="0" applyFont="1" applyBorder="1" applyAlignment="1">
      <alignment horizontal="center" vertical="center" wrapText="1"/>
    </xf>
    <xf numFmtId="0" fontId="0" fillId="0" borderId="174" xfId="0" applyBorder="1" applyAlignment="1">
      <alignment horizontal="center" vertical="center"/>
    </xf>
    <xf numFmtId="0" fontId="0" fillId="0" borderId="24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6" fillId="0" borderId="247" xfId="0" applyFont="1" applyBorder="1" applyAlignment="1">
      <alignment horizontal="center" vertical="center" wrapText="1"/>
    </xf>
    <xf numFmtId="0" fontId="43" fillId="0" borderId="141" xfId="0" applyFont="1" applyBorder="1" applyAlignment="1">
      <alignment horizontal="center" vertical="center"/>
    </xf>
    <xf numFmtId="0" fontId="43" fillId="0" borderId="248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 wrapText="1"/>
    </xf>
    <xf numFmtId="0" fontId="6" fillId="0" borderId="142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wrapText="1"/>
    </xf>
    <xf numFmtId="0" fontId="54" fillId="0" borderId="0" xfId="0" applyFont="1" applyAlignment="1">
      <alignment horizontal="center"/>
    </xf>
    <xf numFmtId="0" fontId="10" fillId="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8" fillId="33" borderId="129" xfId="0" applyFont="1" applyFill="1" applyBorder="1" applyAlignment="1">
      <alignment horizontal="left" vertical="top" wrapText="1"/>
    </xf>
    <xf numFmtId="0" fontId="0" fillId="0" borderId="129" xfId="0" applyBorder="1" applyAlignment="1">
      <alignment horizontal="left" vertical="top" wrapText="1"/>
    </xf>
    <xf numFmtId="49" fontId="10" fillId="0" borderId="188" xfId="0" applyNumberFormat="1" applyFont="1" applyFill="1" applyBorder="1" applyAlignment="1">
      <alignment horizontal="left" vertical="center" wrapText="1"/>
    </xf>
    <xf numFmtId="0" fontId="0" fillId="0" borderId="89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8" fillId="0" borderId="90" xfId="0" applyNumberFormat="1" applyFont="1" applyFill="1" applyBorder="1" applyAlignment="1">
      <alignment horizontal="center" vertical="center" wrapText="1"/>
    </xf>
    <xf numFmtId="0" fontId="8" fillId="0" borderId="86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177" fontId="10" fillId="0" borderId="90" xfId="0" applyNumberFormat="1" applyFont="1" applyFill="1" applyBorder="1" applyAlignment="1">
      <alignment horizontal="center" vertical="center" wrapText="1"/>
    </xf>
    <xf numFmtId="177" fontId="10" fillId="0" borderId="86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0" fillId="33" borderId="0" xfId="0" applyFill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49" fontId="8" fillId="0" borderId="184" xfId="0" applyNumberFormat="1" applyFont="1" applyBorder="1" applyAlignment="1">
      <alignment vertical="center" wrapText="1"/>
    </xf>
    <xf numFmtId="0" fontId="0" fillId="0" borderId="184" xfId="0" applyBorder="1" applyAlignment="1">
      <alignment vertical="center" wrapText="1"/>
    </xf>
    <xf numFmtId="0" fontId="63" fillId="0" borderId="59" xfId="0" applyFont="1" applyFill="1" applyBorder="1" applyAlignment="1">
      <alignment horizontal="center" vertical="center"/>
    </xf>
    <xf numFmtId="0" fontId="64" fillId="0" borderId="59" xfId="0" applyFont="1" applyBorder="1" applyAlignment="1">
      <alignment/>
    </xf>
    <xf numFmtId="0" fontId="10" fillId="0" borderId="249" xfId="0" applyFont="1" applyBorder="1" applyAlignment="1">
      <alignment horizontal="center" vertical="center" textRotation="90"/>
    </xf>
    <xf numFmtId="0" fontId="10" fillId="0" borderId="250" xfId="0" applyFont="1" applyBorder="1" applyAlignment="1">
      <alignment horizontal="center" vertical="center" textRotation="90"/>
    </xf>
    <xf numFmtId="0" fontId="10" fillId="0" borderId="198" xfId="0" applyFont="1" applyBorder="1" applyAlignment="1">
      <alignment horizontal="center" vertical="center" textRotation="90"/>
    </xf>
    <xf numFmtId="0" fontId="40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10" fillId="33" borderId="182" xfId="0" applyFont="1" applyFill="1" applyBorder="1" applyAlignment="1">
      <alignment horizontal="center" vertical="center" textRotation="90" shrinkToFit="1"/>
    </xf>
    <xf numFmtId="0" fontId="0" fillId="0" borderId="201" xfId="0" applyBorder="1" applyAlignment="1">
      <alignment horizontal="center" vertical="center" textRotation="90" shrinkToFit="1"/>
    </xf>
    <xf numFmtId="0" fontId="0" fillId="0" borderId="207" xfId="0" applyBorder="1" applyAlignment="1">
      <alignment horizontal="center" vertical="center" textRotation="90" shrinkToFit="1"/>
    </xf>
    <xf numFmtId="0" fontId="10" fillId="34" borderId="250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0" fillId="34" borderId="83" xfId="0" applyFill="1" applyBorder="1" applyAlignment="1">
      <alignment vertical="center"/>
    </xf>
    <xf numFmtId="0" fontId="10" fillId="0" borderId="50" xfId="0" applyFont="1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10" fillId="34" borderId="198" xfId="0" applyFont="1" applyFill="1" applyBorder="1" applyAlignment="1">
      <alignment vertical="center" wrapText="1"/>
    </xf>
    <xf numFmtId="0" fontId="0" fillId="34" borderId="59" xfId="0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wrapText="1"/>
    </xf>
    <xf numFmtId="0" fontId="10" fillId="33" borderId="201" xfId="0" applyFont="1" applyFill="1" applyBorder="1" applyAlignment="1">
      <alignment horizontal="center" vertical="center" textRotation="90"/>
    </xf>
    <xf numFmtId="0" fontId="0" fillId="33" borderId="201" xfId="0" applyFill="1" applyBorder="1" applyAlignment="1">
      <alignment horizontal="center" vertical="center"/>
    </xf>
    <xf numFmtId="0" fontId="0" fillId="33" borderId="207" xfId="0" applyFill="1" applyBorder="1" applyAlignment="1">
      <alignment horizontal="center" vertical="center"/>
    </xf>
    <xf numFmtId="49" fontId="10" fillId="33" borderId="232" xfId="0" applyNumberFormat="1" applyFont="1" applyFill="1" applyBorder="1" applyAlignment="1">
      <alignment horizontal="left" vertical="center" wrapText="1"/>
    </xf>
    <xf numFmtId="49" fontId="10" fillId="33" borderId="59" xfId="0" applyNumberFormat="1" applyFont="1" applyFill="1" applyBorder="1" applyAlignment="1">
      <alignment horizontal="left" vertical="center" wrapText="1"/>
    </xf>
    <xf numFmtId="49" fontId="10" fillId="33" borderId="130" xfId="0" applyNumberFormat="1" applyFont="1" applyFill="1" applyBorder="1" applyAlignment="1">
      <alignment horizontal="left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vertical="center" wrapText="1"/>
    </xf>
    <xf numFmtId="49" fontId="42" fillId="33" borderId="33" xfId="0" applyNumberFormat="1" applyFont="1" applyFill="1" applyBorder="1" applyAlignment="1">
      <alignment horizontal="center" vertical="center" wrapText="1"/>
    </xf>
    <xf numFmtId="49" fontId="8" fillId="33" borderId="50" xfId="0" applyNumberFormat="1" applyFont="1" applyFill="1" applyBorder="1" applyAlignment="1">
      <alignment horizontal="center" vertical="center" wrapText="1"/>
    </xf>
    <xf numFmtId="49" fontId="8" fillId="33" borderId="207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77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77" xfId="0" applyNumberFormat="1" applyFont="1" applyFill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49" fontId="10" fillId="33" borderId="76" xfId="0" applyNumberFormat="1" applyFont="1" applyFill="1" applyBorder="1" applyAlignment="1">
      <alignment horizontal="left" vertical="center" wrapText="1"/>
    </xf>
    <xf numFmtId="49" fontId="10" fillId="33" borderId="106" xfId="0" applyNumberFormat="1" applyFont="1" applyFill="1" applyBorder="1" applyAlignment="1">
      <alignment horizontal="left" vertical="center" wrapText="1"/>
    </xf>
    <xf numFmtId="49" fontId="10" fillId="33" borderId="69" xfId="0" applyNumberFormat="1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251" xfId="0" applyFont="1" applyBorder="1" applyAlignment="1">
      <alignment horizontal="center" vertical="center"/>
    </xf>
    <xf numFmtId="0" fontId="0" fillId="0" borderId="251" xfId="0" applyBorder="1" applyAlignment="1">
      <alignment horizontal="center" vertical="center"/>
    </xf>
    <xf numFmtId="0" fontId="0" fillId="0" borderId="252" xfId="0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29" xfId="0" applyFont="1" applyBorder="1" applyAlignment="1">
      <alignment horizontal="center" vertical="center"/>
    </xf>
    <xf numFmtId="0" fontId="0" fillId="0" borderId="129" xfId="0" applyBorder="1" applyAlignment="1">
      <alignment/>
    </xf>
    <xf numFmtId="0" fontId="0" fillId="0" borderId="48" xfId="0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6" fillId="0" borderId="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52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/>
    </xf>
    <xf numFmtId="0" fontId="52" fillId="0" borderId="100" xfId="0" applyFont="1" applyBorder="1" applyAlignment="1">
      <alignment horizontal="center" vertical="center"/>
    </xf>
    <xf numFmtId="0" fontId="52" fillId="0" borderId="101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52" fillId="0" borderId="253" xfId="0" applyFont="1" applyBorder="1" applyAlignment="1">
      <alignment horizontal="center" vertical="center"/>
    </xf>
    <xf numFmtId="0" fontId="52" fillId="0" borderId="116" xfId="0" applyFont="1" applyBorder="1" applyAlignment="1">
      <alignment horizontal="center" vertical="center"/>
    </xf>
    <xf numFmtId="0" fontId="0" fillId="0" borderId="116" xfId="0" applyFont="1" applyBorder="1" applyAlignment="1">
      <alignment/>
    </xf>
    <xf numFmtId="0" fontId="0" fillId="0" borderId="254" xfId="0" applyFont="1" applyBorder="1" applyAlignment="1">
      <alignment/>
    </xf>
    <xf numFmtId="0" fontId="52" fillId="33" borderId="129" xfId="0" applyFont="1" applyFill="1" applyBorder="1" applyAlignment="1">
      <alignment vertical="center"/>
    </xf>
    <xf numFmtId="0" fontId="0" fillId="33" borderId="129" xfId="0" applyFont="1" applyFill="1" applyBorder="1" applyAlignment="1">
      <alignment vertical="center"/>
    </xf>
    <xf numFmtId="0" fontId="52" fillId="0" borderId="12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255" xfId="0" applyFont="1" applyBorder="1" applyAlignment="1">
      <alignment horizontal="center" vertical="center" wrapText="1"/>
    </xf>
    <xf numFmtId="0" fontId="52" fillId="0" borderId="10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37" borderId="17" xfId="0" applyFont="1" applyFill="1" applyBorder="1" applyAlignment="1">
      <alignment horizontal="left" vertical="center" wrapText="1"/>
    </xf>
    <xf numFmtId="0" fontId="0" fillId="37" borderId="15" xfId="0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50" fillId="0" borderId="165" xfId="0" applyFont="1" applyBorder="1" applyAlignment="1">
      <alignment vertical="center"/>
    </xf>
    <xf numFmtId="0" fontId="10" fillId="37" borderId="53" xfId="0" applyFont="1" applyFill="1" applyBorder="1" applyAlignment="1">
      <alignment vertical="center" wrapText="1"/>
    </xf>
    <xf numFmtId="0" fontId="0" fillId="37" borderId="256" xfId="0" applyFill="1" applyBorder="1" applyAlignment="1">
      <alignment vertical="center"/>
    </xf>
    <xf numFmtId="0" fontId="44" fillId="0" borderId="36" xfId="0" applyFont="1" applyFill="1" applyBorder="1" applyAlignment="1">
      <alignment vertical="center" wrapText="1"/>
    </xf>
    <xf numFmtId="0" fontId="66" fillId="0" borderId="165" xfId="0" applyFont="1" applyBorder="1" applyAlignment="1">
      <alignment vertical="center"/>
    </xf>
    <xf numFmtId="0" fontId="10" fillId="37" borderId="257" xfId="0" applyFont="1" applyFill="1" applyBorder="1" applyAlignment="1">
      <alignment vertical="center" wrapText="1"/>
    </xf>
    <xf numFmtId="0" fontId="0" fillId="37" borderId="258" xfId="0" applyFill="1" applyBorder="1" applyAlignment="1">
      <alignment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165" xfId="0" applyFont="1" applyFill="1" applyBorder="1" applyAlignment="1">
      <alignment horizontal="left" vertical="center"/>
    </xf>
    <xf numFmtId="0" fontId="44" fillId="0" borderId="17" xfId="0" applyFont="1" applyFill="1" applyBorder="1" applyAlignment="1">
      <alignment vertical="center" wrapText="1"/>
    </xf>
    <xf numFmtId="0" fontId="66" fillId="0" borderId="15" xfId="0" applyFont="1" applyBorder="1" applyAlignment="1">
      <alignment vertical="center"/>
    </xf>
    <xf numFmtId="0" fontId="10" fillId="0" borderId="257" xfId="0" applyFont="1" applyFill="1" applyBorder="1" applyAlignment="1">
      <alignment vertical="center" wrapText="1"/>
    </xf>
    <xf numFmtId="0" fontId="0" fillId="0" borderId="258" xfId="0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tabSelected="1" view="pageBreakPreview" zoomScaleSheetLayoutView="100" workbookViewId="0" topLeftCell="A1">
      <selection activeCell="E41" sqref="E41"/>
    </sheetView>
  </sheetViews>
  <sheetFormatPr defaultColWidth="9.00390625" defaultRowHeight="12.75"/>
  <cols>
    <col min="1" max="1" width="11.00390625" style="89" customWidth="1"/>
    <col min="2" max="2" width="54.125" style="5" customWidth="1"/>
    <col min="3" max="3" width="12.625" style="5" customWidth="1"/>
    <col min="4" max="4" width="12.375" style="5" customWidth="1"/>
    <col min="5" max="5" width="12.125" style="5" customWidth="1"/>
    <col min="6" max="6" width="11.125" style="5" customWidth="1"/>
    <col min="7" max="16384" width="9.125" style="5" customWidth="1"/>
  </cols>
  <sheetData>
    <row r="1" spans="1:6" ht="45.75" customHeight="1">
      <c r="A1" s="1082" t="s">
        <v>436</v>
      </c>
      <c r="B1" s="1083"/>
      <c r="C1" s="1083"/>
      <c r="D1" s="1083"/>
      <c r="E1" s="1083"/>
      <c r="F1" s="65" t="s">
        <v>746</v>
      </c>
    </row>
    <row r="2" spans="1:8" s="1" customFormat="1" ht="41.25" customHeight="1">
      <c r="A2" s="102" t="s">
        <v>75</v>
      </c>
      <c r="B2" s="60" t="s">
        <v>395</v>
      </c>
      <c r="C2" s="61" t="s">
        <v>437</v>
      </c>
      <c r="D2" s="352" t="s">
        <v>438</v>
      </c>
      <c r="E2" s="352" t="s">
        <v>439</v>
      </c>
      <c r="F2" s="56" t="s">
        <v>420</v>
      </c>
      <c r="H2" s="6"/>
    </row>
    <row r="3" spans="1:6" s="1" customFormat="1" ht="15" customHeight="1">
      <c r="A3" s="640"/>
      <c r="B3" s="641" t="s">
        <v>7</v>
      </c>
      <c r="C3" s="642"/>
      <c r="D3" s="643"/>
      <c r="E3" s="642"/>
      <c r="F3" s="644"/>
    </row>
    <row r="4" spans="1:6" ht="15">
      <c r="A4" s="645">
        <v>1332</v>
      </c>
      <c r="B4" s="646" t="s">
        <v>403</v>
      </c>
      <c r="C4" s="647">
        <v>5</v>
      </c>
      <c r="D4" s="647">
        <v>5</v>
      </c>
      <c r="E4" s="647">
        <v>3</v>
      </c>
      <c r="F4" s="648">
        <f aca="true" t="shared" si="0" ref="F4:F14">E4/D4</f>
        <v>0.6</v>
      </c>
    </row>
    <row r="5" spans="1:6" ht="15">
      <c r="A5" s="645">
        <v>1341</v>
      </c>
      <c r="B5" s="646" t="s">
        <v>398</v>
      </c>
      <c r="C5" s="647">
        <v>2800</v>
      </c>
      <c r="D5" s="647">
        <v>2800</v>
      </c>
      <c r="E5" s="647">
        <v>2257.7</v>
      </c>
      <c r="F5" s="648">
        <f t="shared" si="0"/>
        <v>0.8063214285714285</v>
      </c>
    </row>
    <row r="6" spans="1:6" ht="15">
      <c r="A6" s="645">
        <v>1342</v>
      </c>
      <c r="B6" s="646" t="s">
        <v>373</v>
      </c>
      <c r="C6" s="647">
        <v>500</v>
      </c>
      <c r="D6" s="647">
        <v>500</v>
      </c>
      <c r="E6" s="647">
        <v>672.6</v>
      </c>
      <c r="F6" s="648">
        <f t="shared" si="0"/>
        <v>1.3452</v>
      </c>
    </row>
    <row r="7" spans="1:6" ht="15">
      <c r="A7" s="645">
        <v>1343</v>
      </c>
      <c r="B7" s="646" t="s">
        <v>399</v>
      </c>
      <c r="C7" s="647">
        <v>8500</v>
      </c>
      <c r="D7" s="647">
        <v>8500</v>
      </c>
      <c r="E7" s="647">
        <v>6263.9</v>
      </c>
      <c r="F7" s="648">
        <f t="shared" si="0"/>
        <v>0.7369294117647058</v>
      </c>
    </row>
    <row r="8" spans="1:6" ht="15">
      <c r="A8" s="645">
        <v>1344</v>
      </c>
      <c r="B8" s="646" t="s">
        <v>400</v>
      </c>
      <c r="C8" s="647">
        <v>50</v>
      </c>
      <c r="D8" s="647">
        <v>50</v>
      </c>
      <c r="E8" s="647">
        <v>149.4</v>
      </c>
      <c r="F8" s="648">
        <f t="shared" si="0"/>
        <v>2.988</v>
      </c>
    </row>
    <row r="9" spans="1:6" ht="15">
      <c r="A9" s="645">
        <v>1345</v>
      </c>
      <c r="B9" s="646" t="s">
        <v>401</v>
      </c>
      <c r="C9" s="647">
        <v>600</v>
      </c>
      <c r="D9" s="647">
        <v>600</v>
      </c>
      <c r="E9" s="647">
        <v>854.8</v>
      </c>
      <c r="F9" s="648">
        <f t="shared" si="0"/>
        <v>1.4246666666666665</v>
      </c>
    </row>
    <row r="10" spans="1:6" ht="15">
      <c r="A10" s="645">
        <v>1347</v>
      </c>
      <c r="B10" s="646" t="s">
        <v>8</v>
      </c>
      <c r="C10" s="647">
        <v>16000</v>
      </c>
      <c r="D10" s="647">
        <v>16000</v>
      </c>
      <c r="E10" s="647">
        <v>655.7</v>
      </c>
      <c r="F10" s="648">
        <f t="shared" si="0"/>
        <v>0.040981250000000004</v>
      </c>
    </row>
    <row r="11" spans="1:6" ht="15">
      <c r="A11" s="645">
        <v>1351</v>
      </c>
      <c r="B11" s="646" t="s">
        <v>405</v>
      </c>
      <c r="C11" s="647">
        <v>4000</v>
      </c>
      <c r="D11" s="647">
        <v>4000</v>
      </c>
      <c r="E11" s="647">
        <v>1600.5</v>
      </c>
      <c r="F11" s="648">
        <f t="shared" si="0"/>
        <v>0.400125</v>
      </c>
    </row>
    <row r="12" spans="1:6" ht="15">
      <c r="A12" s="645">
        <v>1361</v>
      </c>
      <c r="B12" s="646" t="s">
        <v>372</v>
      </c>
      <c r="C12" s="647">
        <v>15500</v>
      </c>
      <c r="D12" s="647">
        <v>15500</v>
      </c>
      <c r="E12" s="647">
        <v>9634.4</v>
      </c>
      <c r="F12" s="648">
        <f t="shared" si="0"/>
        <v>0.621574193548387</v>
      </c>
    </row>
    <row r="13" spans="1:6" ht="26.25" customHeight="1">
      <c r="A13" s="649">
        <v>1511</v>
      </c>
      <c r="B13" s="650" t="s">
        <v>374</v>
      </c>
      <c r="C13" s="651">
        <v>55000</v>
      </c>
      <c r="D13" s="651">
        <v>55000</v>
      </c>
      <c r="E13" s="651">
        <v>53866.2</v>
      </c>
      <c r="F13" s="652">
        <f t="shared" si="0"/>
        <v>0.9793854545454544</v>
      </c>
    </row>
    <row r="14" spans="1:6" ht="24.75" customHeight="1">
      <c r="A14" s="102"/>
      <c r="B14" s="63" t="s">
        <v>375</v>
      </c>
      <c r="C14" s="64">
        <f>SUM(C4:C13)</f>
        <v>102955</v>
      </c>
      <c r="D14" s="64">
        <f>SUM(D4:D13)</f>
        <v>102955</v>
      </c>
      <c r="E14" s="64">
        <f>SUM(E4:E13)</f>
        <v>75958.2</v>
      </c>
      <c r="F14" s="59">
        <f t="shared" si="0"/>
        <v>0.7377805837501821</v>
      </c>
    </row>
    <row r="15" spans="1:6" ht="14.25" customHeight="1">
      <c r="A15" s="640"/>
      <c r="B15" s="641" t="s">
        <v>9</v>
      </c>
      <c r="C15" s="642"/>
      <c r="D15" s="642"/>
      <c r="E15" s="642"/>
      <c r="F15" s="653"/>
    </row>
    <row r="16" spans="1:6" ht="15" customHeight="1">
      <c r="A16" s="645">
        <v>2111</v>
      </c>
      <c r="B16" s="646" t="s">
        <v>404</v>
      </c>
      <c r="C16" s="647">
        <v>0</v>
      </c>
      <c r="D16" s="647">
        <v>0</v>
      </c>
      <c r="E16" s="647">
        <v>121.9</v>
      </c>
      <c r="F16" s="648">
        <v>0</v>
      </c>
    </row>
    <row r="17" spans="1:6" ht="15">
      <c r="A17" s="645" t="s">
        <v>450</v>
      </c>
      <c r="B17" s="646" t="s">
        <v>406</v>
      </c>
      <c r="C17" s="647">
        <v>0</v>
      </c>
      <c r="D17" s="647">
        <v>40.8</v>
      </c>
      <c r="E17" s="647">
        <v>40.8</v>
      </c>
      <c r="F17" s="648">
        <f aca="true" t="shared" si="1" ref="F17:F48">E17/D17</f>
        <v>1</v>
      </c>
    </row>
    <row r="18" spans="1:6" ht="15">
      <c r="A18" s="645">
        <v>2141</v>
      </c>
      <c r="B18" s="646" t="s">
        <v>376</v>
      </c>
      <c r="C18" s="647">
        <v>3500</v>
      </c>
      <c r="D18" s="647">
        <v>3500</v>
      </c>
      <c r="E18" s="647">
        <v>4210.4</v>
      </c>
      <c r="F18" s="648">
        <f t="shared" si="1"/>
        <v>1.2029714285714284</v>
      </c>
    </row>
    <row r="19" spans="1:6" ht="15">
      <c r="A19" s="645">
        <v>2212</v>
      </c>
      <c r="B19" s="646" t="s">
        <v>377</v>
      </c>
      <c r="C19" s="647">
        <v>1230</v>
      </c>
      <c r="D19" s="647">
        <v>1230</v>
      </c>
      <c r="E19" s="647">
        <v>1099</v>
      </c>
      <c r="F19" s="648">
        <f t="shared" si="1"/>
        <v>0.8934959349593496</v>
      </c>
    </row>
    <row r="20" spans="1:6" ht="15" customHeight="1">
      <c r="A20" s="645">
        <v>2221</v>
      </c>
      <c r="B20" s="646" t="s">
        <v>451</v>
      </c>
      <c r="C20" s="647">
        <v>0</v>
      </c>
      <c r="D20" s="647">
        <v>-942.4</v>
      </c>
      <c r="E20" s="647">
        <v>-942.3</v>
      </c>
      <c r="F20" s="648">
        <f t="shared" si="1"/>
        <v>0.9998938879456706</v>
      </c>
    </row>
    <row r="21" spans="1:6" ht="15" customHeight="1">
      <c r="A21" s="645">
        <v>2229</v>
      </c>
      <c r="B21" s="646" t="s">
        <v>104</v>
      </c>
      <c r="C21" s="647">
        <v>0</v>
      </c>
      <c r="D21" s="647">
        <v>2788.3</v>
      </c>
      <c r="E21" s="647">
        <v>2691</v>
      </c>
      <c r="F21" s="648">
        <f t="shared" si="1"/>
        <v>0.9651041853459096</v>
      </c>
    </row>
    <row r="22" spans="1:6" ht="15" customHeight="1">
      <c r="A22" s="645">
        <v>2322</v>
      </c>
      <c r="B22" s="646" t="s">
        <v>6</v>
      </c>
      <c r="C22" s="647">
        <v>0</v>
      </c>
      <c r="D22" s="647">
        <v>0</v>
      </c>
      <c r="E22" s="647">
        <v>26.9</v>
      </c>
      <c r="F22" s="648">
        <v>0</v>
      </c>
    </row>
    <row r="23" spans="1:6" ht="15" customHeight="1">
      <c r="A23" s="645" t="s">
        <v>105</v>
      </c>
      <c r="B23" s="646" t="s">
        <v>76</v>
      </c>
      <c r="C23" s="647">
        <v>2600</v>
      </c>
      <c r="D23" s="654">
        <v>2857.5</v>
      </c>
      <c r="E23" s="647">
        <v>3828.1</v>
      </c>
      <c r="F23" s="648">
        <f t="shared" si="1"/>
        <v>1.3396675415573054</v>
      </c>
    </row>
    <row r="24" spans="1:6" ht="15">
      <c r="A24" s="649">
        <v>2460</v>
      </c>
      <c r="B24" s="650" t="s">
        <v>402</v>
      </c>
      <c r="C24" s="651">
        <v>80</v>
      </c>
      <c r="D24" s="651">
        <v>80</v>
      </c>
      <c r="E24" s="651">
        <v>59.9</v>
      </c>
      <c r="F24" s="652">
        <f t="shared" si="1"/>
        <v>0.74875</v>
      </c>
    </row>
    <row r="25" spans="1:6" ht="24.75" customHeight="1">
      <c r="A25" s="102"/>
      <c r="B25" s="63" t="s">
        <v>378</v>
      </c>
      <c r="C25" s="64">
        <f>SUM(C16:C24)</f>
        <v>7410</v>
      </c>
      <c r="D25" s="64">
        <f>SUM(D16:D24)</f>
        <v>9554.2</v>
      </c>
      <c r="E25" s="64">
        <f>SUM(E16:E24)</f>
        <v>11135.699999999999</v>
      </c>
      <c r="F25" s="105">
        <f t="shared" si="1"/>
        <v>1.1655292960164114</v>
      </c>
    </row>
    <row r="26" spans="1:6" ht="15" customHeight="1">
      <c r="A26" s="102"/>
      <c r="B26" s="63" t="s">
        <v>452</v>
      </c>
      <c r="C26" s="64"/>
      <c r="D26" s="64"/>
      <c r="E26" s="64"/>
      <c r="F26" s="105"/>
    </row>
    <row r="27" spans="1:6" ht="15">
      <c r="A27" s="353">
        <v>3121</v>
      </c>
      <c r="B27" s="62" t="s">
        <v>453</v>
      </c>
      <c r="C27" s="354">
        <v>0</v>
      </c>
      <c r="D27" s="354">
        <v>1000</v>
      </c>
      <c r="E27" s="354">
        <v>1000</v>
      </c>
      <c r="F27" s="58">
        <f t="shared" si="1"/>
        <v>1</v>
      </c>
    </row>
    <row r="28" spans="1:6" ht="24.75" customHeight="1">
      <c r="A28" s="102"/>
      <c r="B28" s="63" t="s">
        <v>454</v>
      </c>
      <c r="C28" s="64">
        <f>SUM(C27)</f>
        <v>0</v>
      </c>
      <c r="D28" s="64">
        <f>SUM(D27)</f>
        <v>1000</v>
      </c>
      <c r="E28" s="64">
        <f>SUM(E27)</f>
        <v>1000</v>
      </c>
      <c r="F28" s="105">
        <f>SUM(F27)</f>
        <v>1</v>
      </c>
    </row>
    <row r="29" spans="1:6" ht="24.75" customHeight="1">
      <c r="A29" s="102"/>
      <c r="B29" s="63" t="s">
        <v>379</v>
      </c>
      <c r="C29" s="64">
        <f>C14+C25+C28</f>
        <v>110365</v>
      </c>
      <c r="D29" s="64">
        <f>D14+D25+D28</f>
        <v>113509.2</v>
      </c>
      <c r="E29" s="64">
        <f>E14+E25+E28</f>
        <v>88093.9</v>
      </c>
      <c r="F29" s="105">
        <f t="shared" si="1"/>
        <v>0.7760948011262523</v>
      </c>
    </row>
    <row r="30" spans="1:6" ht="15">
      <c r="A30" s="640"/>
      <c r="B30" s="641" t="s">
        <v>10</v>
      </c>
      <c r="C30" s="642"/>
      <c r="D30" s="643"/>
      <c r="E30" s="643"/>
      <c r="F30" s="653"/>
    </row>
    <row r="31" spans="1:6" ht="15">
      <c r="A31" s="645">
        <v>4111</v>
      </c>
      <c r="B31" s="646" t="s">
        <v>455</v>
      </c>
      <c r="C31" s="647">
        <v>0</v>
      </c>
      <c r="D31" s="655">
        <v>7950.4</v>
      </c>
      <c r="E31" s="655">
        <v>7950.5</v>
      </c>
      <c r="F31" s="648">
        <f t="shared" si="1"/>
        <v>1.0000125779834976</v>
      </c>
    </row>
    <row r="32" spans="1:6" ht="15" customHeight="1">
      <c r="A32" s="645">
        <v>4112</v>
      </c>
      <c r="B32" s="646" t="s">
        <v>11</v>
      </c>
      <c r="C32" s="655">
        <v>56447</v>
      </c>
      <c r="D32" s="655">
        <v>56447</v>
      </c>
      <c r="E32" s="655">
        <v>56447</v>
      </c>
      <c r="F32" s="648">
        <f t="shared" si="1"/>
        <v>1</v>
      </c>
    </row>
    <row r="33" spans="1:6" ht="15" customHeight="1">
      <c r="A33" s="645">
        <v>4116</v>
      </c>
      <c r="B33" s="646" t="s">
        <v>456</v>
      </c>
      <c r="C33" s="655">
        <v>0</v>
      </c>
      <c r="D33" s="655">
        <v>2894.4</v>
      </c>
      <c r="E33" s="655">
        <v>2894.5</v>
      </c>
      <c r="F33" s="648">
        <f t="shared" si="1"/>
        <v>1.000034549474848</v>
      </c>
    </row>
    <row r="34" spans="1:6" ht="15" customHeight="1">
      <c r="A34" s="645">
        <v>4121</v>
      </c>
      <c r="B34" s="646" t="s">
        <v>12</v>
      </c>
      <c r="C34" s="647">
        <v>208070</v>
      </c>
      <c r="D34" s="655">
        <v>323257.6</v>
      </c>
      <c r="E34" s="647">
        <v>323257.6</v>
      </c>
      <c r="F34" s="648">
        <f t="shared" si="1"/>
        <v>1</v>
      </c>
    </row>
    <row r="35" spans="1:6" ht="15" customHeight="1">
      <c r="A35" s="645">
        <v>4122</v>
      </c>
      <c r="B35" s="646" t="s">
        <v>457</v>
      </c>
      <c r="C35" s="647">
        <v>0</v>
      </c>
      <c r="D35" s="655">
        <v>508.4</v>
      </c>
      <c r="E35" s="647">
        <v>507.5</v>
      </c>
      <c r="F35" s="648">
        <f t="shared" si="1"/>
        <v>0.9982297403619198</v>
      </c>
    </row>
    <row r="36" spans="1:6" ht="15" customHeight="1">
      <c r="A36" s="645">
        <v>4129</v>
      </c>
      <c r="B36" s="646" t="s">
        <v>458</v>
      </c>
      <c r="C36" s="647">
        <v>0</v>
      </c>
      <c r="D36" s="655">
        <v>-538.4</v>
      </c>
      <c r="E36" s="647">
        <v>-538.4</v>
      </c>
      <c r="F36" s="648">
        <f t="shared" si="1"/>
        <v>1</v>
      </c>
    </row>
    <row r="37" spans="1:6" ht="15" customHeight="1">
      <c r="A37" s="645">
        <v>4131</v>
      </c>
      <c r="B37" s="646" t="s">
        <v>13</v>
      </c>
      <c r="C37" s="655">
        <v>182238.6</v>
      </c>
      <c r="D37" s="655">
        <v>283738.6</v>
      </c>
      <c r="E37" s="655">
        <v>235934.5</v>
      </c>
      <c r="F37" s="648">
        <f t="shared" si="1"/>
        <v>0.8315206320183437</v>
      </c>
    </row>
    <row r="38" spans="1:6" ht="15">
      <c r="A38" s="645">
        <v>4221</v>
      </c>
      <c r="B38" s="646" t="s">
        <v>459</v>
      </c>
      <c r="C38" s="655">
        <v>0</v>
      </c>
      <c r="D38" s="655">
        <v>12250</v>
      </c>
      <c r="E38" s="656">
        <v>12250</v>
      </c>
      <c r="F38" s="648">
        <f t="shared" si="1"/>
        <v>1</v>
      </c>
    </row>
    <row r="39" spans="1:6" ht="15">
      <c r="A39" s="649">
        <v>4222</v>
      </c>
      <c r="B39" s="650" t="s">
        <v>460</v>
      </c>
      <c r="C39" s="657">
        <v>0</v>
      </c>
      <c r="D39" s="657">
        <v>14634.5</v>
      </c>
      <c r="E39" s="658">
        <v>14634.5</v>
      </c>
      <c r="F39" s="652">
        <f t="shared" si="1"/>
        <v>1</v>
      </c>
    </row>
    <row r="40" spans="1:6" ht="24.75" customHeight="1" thickBot="1">
      <c r="A40" s="102"/>
      <c r="B40" s="135" t="s">
        <v>396</v>
      </c>
      <c r="C40" s="136">
        <f>SUM(C31:C39)</f>
        <v>446755.6</v>
      </c>
      <c r="D40" s="137">
        <f>SUM(D30:D39)</f>
        <v>701142.5</v>
      </c>
      <c r="E40" s="137">
        <f>SUM(E30:E39)</f>
        <v>653337.7</v>
      </c>
      <c r="F40" s="138">
        <f t="shared" si="1"/>
        <v>0.9318187101766046</v>
      </c>
    </row>
    <row r="41" spans="1:6" ht="24.75" customHeight="1" thickBot="1">
      <c r="A41" s="1084"/>
      <c r="B41" s="355" t="s">
        <v>380</v>
      </c>
      <c r="C41" s="356">
        <f>C29+C40</f>
        <v>557120.6</v>
      </c>
      <c r="D41" s="356">
        <f>D29+D40</f>
        <v>814651.7</v>
      </c>
      <c r="E41" s="357">
        <f>E29+E40</f>
        <v>741431.6</v>
      </c>
      <c r="F41" s="358">
        <f t="shared" si="1"/>
        <v>0.9101209756267618</v>
      </c>
    </row>
    <row r="42" spans="1:6" ht="15" customHeight="1">
      <c r="A42" s="1085"/>
      <c r="B42" s="659" t="s">
        <v>461</v>
      </c>
      <c r="C42" s="660">
        <v>111488.5</v>
      </c>
      <c r="D42" s="660">
        <v>-57398.5</v>
      </c>
      <c r="E42" s="660">
        <v>-147573.4</v>
      </c>
      <c r="F42" s="661">
        <v>0</v>
      </c>
    </row>
    <row r="43" spans="1:6" ht="15" customHeight="1">
      <c r="A43" s="1085"/>
      <c r="B43" s="646" t="s">
        <v>462</v>
      </c>
      <c r="C43" s="647"/>
      <c r="D43" s="647"/>
      <c r="E43" s="647"/>
      <c r="F43" s="648"/>
    </row>
    <row r="44" spans="1:6" ht="15">
      <c r="A44" s="1085"/>
      <c r="B44" s="646" t="s">
        <v>463</v>
      </c>
      <c r="C44" s="647">
        <v>1000</v>
      </c>
      <c r="D44" s="647">
        <v>1000</v>
      </c>
      <c r="E44" s="647">
        <v>1000</v>
      </c>
      <c r="F44" s="648">
        <f t="shared" si="1"/>
        <v>1</v>
      </c>
    </row>
    <row r="45" spans="1:6" ht="15">
      <c r="A45" s="1085"/>
      <c r="B45" s="662" t="s">
        <v>464</v>
      </c>
      <c r="C45" s="647"/>
      <c r="D45" s="647"/>
      <c r="E45" s="647"/>
      <c r="F45" s="648"/>
    </row>
    <row r="46" spans="1:6" ht="15">
      <c r="A46" s="1085"/>
      <c r="B46" s="662" t="s">
        <v>465</v>
      </c>
      <c r="C46" s="647">
        <v>0</v>
      </c>
      <c r="D46" s="647">
        <v>0</v>
      </c>
      <c r="E46" s="647">
        <v>-1845</v>
      </c>
      <c r="F46" s="648">
        <v>0</v>
      </c>
    </row>
    <row r="47" spans="1:6" ht="15" customHeight="1" thickBot="1">
      <c r="A47" s="1085"/>
      <c r="B47" s="663" t="s">
        <v>466</v>
      </c>
      <c r="C47" s="664">
        <v>0</v>
      </c>
      <c r="D47" s="664">
        <v>0</v>
      </c>
      <c r="E47" s="664">
        <v>-56.8</v>
      </c>
      <c r="F47" s="665">
        <v>0</v>
      </c>
    </row>
    <row r="48" spans="1:6" ht="24.75" customHeight="1" thickTop="1">
      <c r="A48" s="1086"/>
      <c r="B48" s="63" t="s">
        <v>407</v>
      </c>
      <c r="C48" s="64">
        <f>C41+C42+C43+C44+C45+C46+C47</f>
        <v>669609.1</v>
      </c>
      <c r="D48" s="64">
        <f>D41+D42+D43+D44+D45+D46+D47</f>
        <v>758253.2</v>
      </c>
      <c r="E48" s="64">
        <f>E41+E42+E43+E44+E45+E46+E47</f>
        <v>592956.3999999999</v>
      </c>
      <c r="F48" s="359">
        <f t="shared" si="1"/>
        <v>0.7820031620044596</v>
      </c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2:5" ht="12.75">
      <c r="B168" s="1"/>
      <c r="C168" s="1"/>
      <c r="D168" s="1"/>
      <c r="E168" s="1"/>
    </row>
  </sheetData>
  <sheetProtection/>
  <mergeCells count="2">
    <mergeCell ref="A1:E1"/>
    <mergeCell ref="A41:A48"/>
  </mergeCells>
  <printOptions horizontalCentered="1"/>
  <pageMargins left="0.31496062992125984" right="0.2755905511811024" top="0.3937007874015748" bottom="0.4330708661417323" header="0.2362204724409449" footer="0.1968503937007874"/>
  <pageSetup fitToHeight="1" fitToWidth="1" horizontalDpi="600" verticalDpi="600" orientation="portrait" paperSize="9" scale="88" r:id="rId1"/>
  <headerFooter alignWithMargins="0">
    <oddFooter>&amp;L&amp;"Times New Roman CE,Obyčejné"Závěrečný účet 2012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2"/>
  <sheetViews>
    <sheetView view="pageBreakPreview" zoomScaleSheetLayoutView="100" zoomScalePageLayoutView="0" workbookViewId="0" topLeftCell="A1">
      <selection activeCell="I101" sqref="I101"/>
    </sheetView>
  </sheetViews>
  <sheetFormatPr defaultColWidth="9.00390625" defaultRowHeight="12.75"/>
  <cols>
    <col min="1" max="1" width="6.75390625" style="216" customWidth="1"/>
    <col min="2" max="2" width="56.25390625" style="210" customWidth="1"/>
    <col min="3" max="3" width="7.125" style="216" customWidth="1"/>
    <col min="4" max="5" width="15.75390625" style="210" customWidth="1"/>
    <col min="6" max="6" width="17.375" style="215" customWidth="1"/>
    <col min="7" max="7" width="15.75390625" style="210" customWidth="1"/>
    <col min="8" max="16384" width="9.125" style="210" customWidth="1"/>
  </cols>
  <sheetData>
    <row r="1" spans="1:7" ht="37.5" customHeight="1">
      <c r="A1" s="1344" t="s">
        <v>745</v>
      </c>
      <c r="B1" s="1251"/>
      <c r="C1" s="1251"/>
      <c r="D1" s="1251"/>
      <c r="E1" s="1251"/>
      <c r="F1" s="1251"/>
      <c r="G1" s="1039" t="s">
        <v>432</v>
      </c>
    </row>
    <row r="2" spans="1:7" ht="18" customHeight="1">
      <c r="A2" s="1345" t="s">
        <v>115</v>
      </c>
      <c r="B2" s="1347" t="s">
        <v>116</v>
      </c>
      <c r="C2" s="1349" t="s">
        <v>117</v>
      </c>
      <c r="D2" s="1342">
        <v>2011</v>
      </c>
      <c r="E2" s="1351"/>
      <c r="F2" s="1342" t="s">
        <v>445</v>
      </c>
      <c r="G2" s="1343"/>
    </row>
    <row r="3" spans="1:7" ht="30" customHeight="1" thickBot="1">
      <c r="A3" s="1346"/>
      <c r="B3" s="1348"/>
      <c r="C3" s="1350"/>
      <c r="D3" s="185" t="s">
        <v>431</v>
      </c>
      <c r="E3" s="185" t="s">
        <v>430</v>
      </c>
      <c r="F3" s="185" t="s">
        <v>431</v>
      </c>
      <c r="G3" s="185" t="s">
        <v>430</v>
      </c>
    </row>
    <row r="4" spans="1:7" ht="15.75">
      <c r="A4" s="186" t="s">
        <v>118</v>
      </c>
      <c r="B4" s="187" t="s">
        <v>119</v>
      </c>
      <c r="C4" s="188"/>
      <c r="D4" s="189"/>
      <c r="E4" s="189"/>
      <c r="F4" s="189"/>
      <c r="G4" s="189"/>
    </row>
    <row r="5" spans="1:7" ht="15.75">
      <c r="A5" s="190" t="s">
        <v>120</v>
      </c>
      <c r="B5" s="191" t="s">
        <v>121</v>
      </c>
      <c r="C5" s="190"/>
      <c r="D5" s="192">
        <f>SUM(D6:D36)</f>
        <v>501906810.40999997</v>
      </c>
      <c r="E5" s="211">
        <f>SUM(E6:E36)</f>
        <v>238035178.29000002</v>
      </c>
      <c r="F5" s="192">
        <f>SUM(F6:F36)</f>
        <v>545026471.81</v>
      </c>
      <c r="G5" s="211">
        <f>SUM(G6:G36)</f>
        <v>667241202.67</v>
      </c>
    </row>
    <row r="6" spans="1:7" ht="15.75">
      <c r="A6" s="193" t="s">
        <v>122</v>
      </c>
      <c r="B6" s="194" t="s">
        <v>123</v>
      </c>
      <c r="C6" s="193" t="s">
        <v>124</v>
      </c>
      <c r="D6" s="195">
        <v>16899274.99</v>
      </c>
      <c r="E6" s="195">
        <v>1861484.87</v>
      </c>
      <c r="F6" s="195">
        <v>9736277.22</v>
      </c>
      <c r="G6" s="195">
        <v>1491250.1</v>
      </c>
    </row>
    <row r="7" spans="1:7" ht="15.75">
      <c r="A7" s="196" t="s">
        <v>125</v>
      </c>
      <c r="B7" s="197" t="s">
        <v>126</v>
      </c>
      <c r="C7" s="196" t="s">
        <v>127</v>
      </c>
      <c r="D7" s="198">
        <v>5474540.28</v>
      </c>
      <c r="E7" s="198">
        <v>1865873.25</v>
      </c>
      <c r="F7" s="198">
        <v>5467404.27</v>
      </c>
      <c r="G7" s="198">
        <v>2200861.46</v>
      </c>
    </row>
    <row r="8" spans="1:7" ht="15.75">
      <c r="A8" s="196" t="s">
        <v>128</v>
      </c>
      <c r="B8" s="197" t="s">
        <v>129</v>
      </c>
      <c r="C8" s="196" t="s">
        <v>130</v>
      </c>
      <c r="D8" s="198"/>
      <c r="E8" s="198">
        <v>200442.51</v>
      </c>
      <c r="F8" s="198"/>
      <c r="G8" s="198">
        <v>70913</v>
      </c>
    </row>
    <row r="9" spans="1:7" ht="15.75">
      <c r="A9" s="196" t="s">
        <v>131</v>
      </c>
      <c r="B9" s="197" t="s">
        <v>132</v>
      </c>
      <c r="C9" s="196" t="s">
        <v>133</v>
      </c>
      <c r="D9" s="198"/>
      <c r="E9" s="198"/>
      <c r="F9" s="198"/>
      <c r="G9" s="198"/>
    </row>
    <row r="10" spans="1:7" ht="15.75">
      <c r="A10" s="196" t="s">
        <v>134</v>
      </c>
      <c r="B10" s="197" t="s">
        <v>135</v>
      </c>
      <c r="C10" s="196" t="s">
        <v>136</v>
      </c>
      <c r="D10" s="198">
        <v>26206567.41</v>
      </c>
      <c r="E10" s="198">
        <v>67259167.59</v>
      </c>
      <c r="F10" s="198">
        <v>32467771.09</v>
      </c>
      <c r="G10" s="198">
        <v>78545006.62</v>
      </c>
    </row>
    <row r="11" spans="1:7" ht="15.75">
      <c r="A11" s="196" t="s">
        <v>137</v>
      </c>
      <c r="B11" s="197" t="s">
        <v>138</v>
      </c>
      <c r="C11" s="196" t="s">
        <v>139</v>
      </c>
      <c r="D11" s="198">
        <v>996360.6</v>
      </c>
      <c r="E11" s="198"/>
      <c r="F11" s="198">
        <v>1083986</v>
      </c>
      <c r="G11" s="198"/>
    </row>
    <row r="12" spans="1:7" ht="15.75">
      <c r="A12" s="196" t="s">
        <v>140</v>
      </c>
      <c r="B12" s="197" t="s">
        <v>141</v>
      </c>
      <c r="C12" s="196" t="s">
        <v>142</v>
      </c>
      <c r="D12" s="198">
        <v>1289116.7</v>
      </c>
      <c r="E12" s="198"/>
      <c r="F12" s="198">
        <v>1829566.6</v>
      </c>
      <c r="G12" s="198"/>
    </row>
    <row r="13" spans="1:7" ht="15.75">
      <c r="A13" s="196" t="s">
        <v>143</v>
      </c>
      <c r="B13" s="197" t="s">
        <v>144</v>
      </c>
      <c r="C13" s="196" t="s">
        <v>145</v>
      </c>
      <c r="D13" s="198">
        <v>215300092.02</v>
      </c>
      <c r="E13" s="198">
        <v>45959146.24</v>
      </c>
      <c r="F13" s="198">
        <v>174175576.72</v>
      </c>
      <c r="G13" s="198">
        <v>46377576.6</v>
      </c>
    </row>
    <row r="14" spans="1:7" ht="15.75">
      <c r="A14" s="196" t="s">
        <v>146</v>
      </c>
      <c r="B14" s="197" t="s">
        <v>147</v>
      </c>
      <c r="C14" s="196" t="s">
        <v>148</v>
      </c>
      <c r="D14" s="198">
        <v>125883836</v>
      </c>
      <c r="E14" s="198">
        <v>10904129</v>
      </c>
      <c r="F14" s="198">
        <v>117281190.34</v>
      </c>
      <c r="G14" s="198">
        <v>12011601</v>
      </c>
    </row>
    <row r="15" spans="1:7" ht="15.75">
      <c r="A15" s="196" t="s">
        <v>149</v>
      </c>
      <c r="B15" s="197" t="s">
        <v>150</v>
      </c>
      <c r="C15" s="196" t="s">
        <v>151</v>
      </c>
      <c r="D15" s="198">
        <v>40288573.5</v>
      </c>
      <c r="E15" s="198">
        <v>3710000.5</v>
      </c>
      <c r="F15" s="198">
        <v>37445519</v>
      </c>
      <c r="G15" s="198">
        <v>4103710</v>
      </c>
    </row>
    <row r="16" spans="1:7" ht="15.75">
      <c r="A16" s="196" t="s">
        <v>152</v>
      </c>
      <c r="B16" s="197" t="s">
        <v>153</v>
      </c>
      <c r="C16" s="196" t="s">
        <v>154</v>
      </c>
      <c r="D16" s="198">
        <v>678780</v>
      </c>
      <c r="E16" s="198"/>
      <c r="F16" s="198">
        <v>624281.64</v>
      </c>
      <c r="G16" s="198"/>
    </row>
    <row r="17" spans="1:7" ht="15.75">
      <c r="A17" s="196" t="s">
        <v>155</v>
      </c>
      <c r="B17" s="197" t="s">
        <v>156</v>
      </c>
      <c r="C17" s="196" t="s">
        <v>157</v>
      </c>
      <c r="D17" s="198"/>
      <c r="E17" s="198"/>
      <c r="F17" s="198"/>
      <c r="G17" s="198"/>
    </row>
    <row r="18" spans="1:7" ht="15.75">
      <c r="A18" s="196" t="s">
        <v>158</v>
      </c>
      <c r="B18" s="197" t="s">
        <v>159</v>
      </c>
      <c r="C18" s="196" t="s">
        <v>160</v>
      </c>
      <c r="D18" s="198">
        <v>563417</v>
      </c>
      <c r="E18" s="198"/>
      <c r="F18" s="198"/>
      <c r="G18" s="198"/>
    </row>
    <row r="19" spans="1:7" ht="15.75">
      <c r="A19" s="196" t="s">
        <v>161</v>
      </c>
      <c r="B19" s="197" t="s">
        <v>162</v>
      </c>
      <c r="C19" s="196" t="s">
        <v>163</v>
      </c>
      <c r="D19" s="198"/>
      <c r="E19" s="198"/>
      <c r="F19" s="198"/>
      <c r="G19" s="198"/>
    </row>
    <row r="20" spans="1:7" ht="15.75">
      <c r="A20" s="196" t="s">
        <v>164</v>
      </c>
      <c r="B20" s="197" t="s">
        <v>165</v>
      </c>
      <c r="C20" s="196" t="s">
        <v>166</v>
      </c>
      <c r="D20" s="198"/>
      <c r="E20" s="198"/>
      <c r="F20" s="198"/>
      <c r="G20" s="198"/>
    </row>
    <row r="21" spans="1:7" ht="15.75">
      <c r="A21" s="196" t="s">
        <v>167</v>
      </c>
      <c r="B21" s="197" t="s">
        <v>168</v>
      </c>
      <c r="C21" s="196" t="s">
        <v>169</v>
      </c>
      <c r="D21" s="198">
        <v>31139</v>
      </c>
      <c r="E21" s="198">
        <v>7083195.6</v>
      </c>
      <c r="F21" s="198">
        <v>44092</v>
      </c>
      <c r="G21" s="198">
        <v>8754757.2</v>
      </c>
    </row>
    <row r="22" spans="1:7" ht="15.75">
      <c r="A22" s="196" t="s">
        <v>170</v>
      </c>
      <c r="B22" s="197" t="s">
        <v>171</v>
      </c>
      <c r="C22" s="196" t="s">
        <v>172</v>
      </c>
      <c r="D22" s="198">
        <v>8680.9</v>
      </c>
      <c r="E22" s="198">
        <v>1235.5</v>
      </c>
      <c r="F22" s="198">
        <v>7300</v>
      </c>
      <c r="G22" s="198">
        <v>239</v>
      </c>
    </row>
    <row r="23" spans="1:7" ht="15.75">
      <c r="A23" s="196" t="s">
        <v>173</v>
      </c>
      <c r="B23" s="197" t="s">
        <v>174</v>
      </c>
      <c r="C23" s="196" t="s">
        <v>175</v>
      </c>
      <c r="D23" s="198">
        <v>5000</v>
      </c>
      <c r="E23" s="198"/>
      <c r="F23" s="198"/>
      <c r="G23" s="198">
        <v>14691</v>
      </c>
    </row>
    <row r="24" spans="1:7" ht="15.75">
      <c r="A24" s="196" t="s">
        <v>176</v>
      </c>
      <c r="B24" s="197" t="s">
        <v>177</v>
      </c>
      <c r="C24" s="196" t="s">
        <v>178</v>
      </c>
      <c r="D24" s="198">
        <v>1675152</v>
      </c>
      <c r="E24" s="198"/>
      <c r="F24" s="198">
        <v>531651</v>
      </c>
      <c r="G24" s="198"/>
    </row>
    <row r="25" spans="1:7" ht="15.75">
      <c r="A25" s="196" t="s">
        <v>179</v>
      </c>
      <c r="B25" s="197" t="s">
        <v>180</v>
      </c>
      <c r="C25" s="196" t="s">
        <v>181</v>
      </c>
      <c r="D25" s="198"/>
      <c r="E25" s="198"/>
      <c r="F25" s="198"/>
      <c r="G25" s="198"/>
    </row>
    <row r="26" spans="1:7" ht="15.75">
      <c r="A26" s="196" t="s">
        <v>182</v>
      </c>
      <c r="B26" s="197" t="s">
        <v>183</v>
      </c>
      <c r="C26" s="196" t="s">
        <v>184</v>
      </c>
      <c r="D26" s="198"/>
      <c r="E26" s="198">
        <v>249871.5</v>
      </c>
      <c r="F26" s="198">
        <v>2321047.06</v>
      </c>
      <c r="G26" s="198">
        <v>197391.65</v>
      </c>
    </row>
    <row r="27" spans="1:7" ht="15.75">
      <c r="A27" s="196" t="s">
        <v>185</v>
      </c>
      <c r="B27" s="197" t="s">
        <v>186</v>
      </c>
      <c r="C27" s="196" t="s">
        <v>187</v>
      </c>
      <c r="D27" s="198">
        <v>61607031</v>
      </c>
      <c r="E27" s="198"/>
      <c r="F27" s="198">
        <v>111330468.72</v>
      </c>
      <c r="G27" s="198"/>
    </row>
    <row r="28" spans="1:7" ht="15.75">
      <c r="A28" s="196" t="s">
        <v>188</v>
      </c>
      <c r="B28" s="197" t="s">
        <v>189</v>
      </c>
      <c r="C28" s="196" t="s">
        <v>190</v>
      </c>
      <c r="D28" s="198"/>
      <c r="E28" s="198"/>
      <c r="F28" s="198">
        <v>41823418.51</v>
      </c>
      <c r="G28" s="198">
        <v>22201923</v>
      </c>
    </row>
    <row r="29" spans="1:7" ht="31.5">
      <c r="A29" s="196" t="s">
        <v>191</v>
      </c>
      <c r="B29" s="197" t="s">
        <v>192</v>
      </c>
      <c r="C29" s="196" t="s">
        <v>193</v>
      </c>
      <c r="D29" s="198"/>
      <c r="E29" s="198"/>
      <c r="F29" s="198"/>
      <c r="G29" s="198"/>
    </row>
    <row r="30" spans="1:7" ht="15.75">
      <c r="A30" s="196" t="s">
        <v>194</v>
      </c>
      <c r="B30" s="197" t="s">
        <v>195</v>
      </c>
      <c r="C30" s="196" t="s">
        <v>196</v>
      </c>
      <c r="D30" s="198"/>
      <c r="E30" s="198">
        <v>31314132</v>
      </c>
      <c r="F30" s="198"/>
      <c r="G30" s="198">
        <v>355723907.39</v>
      </c>
    </row>
    <row r="31" spans="1:7" ht="15.75">
      <c r="A31" s="196" t="s">
        <v>197</v>
      </c>
      <c r="B31" s="197" t="s">
        <v>198</v>
      </c>
      <c r="C31" s="196" t="s">
        <v>199</v>
      </c>
      <c r="D31" s="198"/>
      <c r="E31" s="198">
        <v>18714729.9</v>
      </c>
      <c r="F31" s="198"/>
      <c r="G31" s="198">
        <v>84043948</v>
      </c>
    </row>
    <row r="32" spans="1:7" ht="15.75">
      <c r="A32" s="196" t="s">
        <v>200</v>
      </c>
      <c r="B32" s="197" t="s">
        <v>201</v>
      </c>
      <c r="C32" s="196" t="s">
        <v>202</v>
      </c>
      <c r="D32" s="198"/>
      <c r="E32" s="198"/>
      <c r="F32" s="198"/>
      <c r="G32" s="198">
        <v>19122566</v>
      </c>
    </row>
    <row r="33" spans="1:7" ht="15.75">
      <c r="A33" s="196" t="s">
        <v>203</v>
      </c>
      <c r="B33" s="197" t="s">
        <v>204</v>
      </c>
      <c r="C33" s="196" t="s">
        <v>205</v>
      </c>
      <c r="D33" s="198"/>
      <c r="E33" s="198">
        <v>31577904.64</v>
      </c>
      <c r="F33" s="198">
        <v>-324990.98</v>
      </c>
      <c r="G33" s="198">
        <v>17760061.83</v>
      </c>
    </row>
    <row r="34" spans="1:7" ht="15.75">
      <c r="A34" s="196" t="s">
        <v>206</v>
      </c>
      <c r="B34" s="197" t="s">
        <v>207</v>
      </c>
      <c r="C34" s="196" t="s">
        <v>208</v>
      </c>
      <c r="D34" s="198"/>
      <c r="E34" s="198">
        <v>239549.14</v>
      </c>
      <c r="F34" s="198"/>
      <c r="G34" s="198">
        <v>3432187.3</v>
      </c>
    </row>
    <row r="35" spans="1:7" ht="15.75">
      <c r="A35" s="199" t="s">
        <v>209</v>
      </c>
      <c r="B35" s="200" t="s">
        <v>696</v>
      </c>
      <c r="C35" s="199" t="s">
        <v>697</v>
      </c>
      <c r="D35" s="201"/>
      <c r="E35" s="201"/>
      <c r="F35" s="201">
        <v>2935980.2</v>
      </c>
      <c r="G35" s="201"/>
    </row>
    <row r="36" spans="1:7" ht="16.5" thickBot="1">
      <c r="A36" s="199" t="s">
        <v>698</v>
      </c>
      <c r="B36" s="200" t="s">
        <v>210</v>
      </c>
      <c r="C36" s="199" t="s">
        <v>211</v>
      </c>
      <c r="D36" s="201">
        <v>4999249.01</v>
      </c>
      <c r="E36" s="201">
        <v>17094316.05</v>
      </c>
      <c r="F36" s="201">
        <v>6245932.42</v>
      </c>
      <c r="G36" s="201">
        <v>11188611.52</v>
      </c>
    </row>
    <row r="37" spans="1:7" ht="15.75">
      <c r="A37" s="188" t="s">
        <v>212</v>
      </c>
      <c r="B37" s="204" t="s">
        <v>213</v>
      </c>
      <c r="C37" s="188"/>
      <c r="D37" s="202">
        <f>SUM(D38:D42)</f>
        <v>163992.53</v>
      </c>
      <c r="E37" s="189"/>
      <c r="F37" s="202">
        <f>SUM(F38:F42)</f>
        <v>0</v>
      </c>
      <c r="G37" s="202">
        <f>SUM(G38:G42)</f>
        <v>1002261.54</v>
      </c>
    </row>
    <row r="38" spans="1:7" ht="15.75">
      <c r="A38" s="193" t="s">
        <v>122</v>
      </c>
      <c r="B38" s="194" t="s">
        <v>214</v>
      </c>
      <c r="C38" s="193" t="s">
        <v>215</v>
      </c>
      <c r="D38" s="195"/>
      <c r="E38" s="195"/>
      <c r="F38" s="195">
        <v>0</v>
      </c>
      <c r="G38" s="195">
        <v>0</v>
      </c>
    </row>
    <row r="39" spans="1:7" ht="15.75">
      <c r="A39" s="196" t="s">
        <v>125</v>
      </c>
      <c r="B39" s="197" t="s">
        <v>216</v>
      </c>
      <c r="C39" s="196" t="s">
        <v>217</v>
      </c>
      <c r="D39" s="198"/>
      <c r="E39" s="198"/>
      <c r="F39" s="198">
        <v>0</v>
      </c>
      <c r="G39" s="198">
        <v>0</v>
      </c>
    </row>
    <row r="40" spans="1:7" ht="15.75">
      <c r="A40" s="196" t="s">
        <v>128</v>
      </c>
      <c r="B40" s="197" t="s">
        <v>218</v>
      </c>
      <c r="C40" s="196" t="s">
        <v>219</v>
      </c>
      <c r="D40" s="198"/>
      <c r="E40" s="198"/>
      <c r="F40" s="198">
        <v>0</v>
      </c>
      <c r="G40" s="198">
        <v>0</v>
      </c>
    </row>
    <row r="41" spans="1:7" ht="15.75">
      <c r="A41" s="196" t="s">
        <v>131</v>
      </c>
      <c r="B41" s="197" t="s">
        <v>220</v>
      </c>
      <c r="C41" s="196" t="s">
        <v>221</v>
      </c>
      <c r="D41" s="198"/>
      <c r="E41" s="198"/>
      <c r="F41" s="198">
        <v>0</v>
      </c>
      <c r="G41" s="198">
        <v>1002261.54</v>
      </c>
    </row>
    <row r="42" spans="1:7" ht="16.5" thickBot="1">
      <c r="A42" s="196" t="s">
        <v>134</v>
      </c>
      <c r="B42" s="197" t="s">
        <v>222</v>
      </c>
      <c r="C42" s="196" t="s">
        <v>223</v>
      </c>
      <c r="D42" s="198">
        <v>163992.53</v>
      </c>
      <c r="E42" s="198"/>
      <c r="F42" s="198">
        <v>0</v>
      </c>
      <c r="G42" s="198">
        <v>0</v>
      </c>
    </row>
    <row r="43" spans="1:7" ht="31.5">
      <c r="A43" s="188" t="s">
        <v>224</v>
      </c>
      <c r="B43" s="204" t="s">
        <v>225</v>
      </c>
      <c r="C43" s="188"/>
      <c r="D43" s="202">
        <f>SUM(D44:D45)</f>
        <v>139198515.46</v>
      </c>
      <c r="E43" s="189"/>
      <c r="F43" s="202">
        <f>SUM(F44:F45)</f>
        <v>125553290.66</v>
      </c>
      <c r="G43" s="202">
        <f>SUM(G44:G45)</f>
        <v>0</v>
      </c>
    </row>
    <row r="44" spans="1:7" ht="15.75">
      <c r="A44" s="193" t="s">
        <v>125</v>
      </c>
      <c r="B44" s="194" t="s">
        <v>226</v>
      </c>
      <c r="C44" s="193" t="s">
        <v>227</v>
      </c>
      <c r="D44" s="195">
        <v>139198515.46</v>
      </c>
      <c r="E44" s="195"/>
      <c r="F44" s="195">
        <v>125553290.66</v>
      </c>
      <c r="G44" s="195">
        <v>0</v>
      </c>
    </row>
    <row r="45" spans="1:7" ht="16.5" thickBot="1">
      <c r="A45" s="196" t="s">
        <v>131</v>
      </c>
      <c r="B45" s="197" t="s">
        <v>228</v>
      </c>
      <c r="C45" s="196" t="s">
        <v>229</v>
      </c>
      <c r="D45" s="198">
        <v>0</v>
      </c>
      <c r="E45" s="198"/>
      <c r="F45" s="198">
        <v>0</v>
      </c>
      <c r="G45" s="198">
        <v>0</v>
      </c>
    </row>
    <row r="46" spans="1:7" ht="17.25" customHeight="1" thickBot="1" thickTop="1">
      <c r="A46" s="1352" t="s">
        <v>230</v>
      </c>
      <c r="B46" s="1353"/>
      <c r="C46" s="1354"/>
      <c r="D46" s="203">
        <f>D5+D37+D43</f>
        <v>641269318.4</v>
      </c>
      <c r="E46" s="212">
        <f>E5+E37+E43</f>
        <v>238035178.29000002</v>
      </c>
      <c r="F46" s="203">
        <f>F5+F37+F43</f>
        <v>670579762.4699999</v>
      </c>
      <c r="G46" s="212">
        <f>G5+G37+G43</f>
        <v>668243464.2099999</v>
      </c>
    </row>
    <row r="47" spans="1:7" ht="15.75">
      <c r="A47" s="186" t="s">
        <v>231</v>
      </c>
      <c r="B47" s="187" t="s">
        <v>37</v>
      </c>
      <c r="C47" s="188"/>
      <c r="D47" s="189"/>
      <c r="E47" s="189"/>
      <c r="F47" s="189"/>
      <c r="G47" s="189"/>
    </row>
    <row r="48" spans="1:7" ht="15.75">
      <c r="A48" s="190" t="s">
        <v>120</v>
      </c>
      <c r="B48" s="191" t="s">
        <v>232</v>
      </c>
      <c r="C48" s="190"/>
      <c r="D48" s="192">
        <f>SUM(D49:D72)</f>
        <v>194565505.28000003</v>
      </c>
      <c r="E48" s="211">
        <f>SUM(E49:E72)</f>
        <v>495260462.75000006</v>
      </c>
      <c r="F48" s="192">
        <f>SUM(F49:F72)</f>
        <v>36280046.61</v>
      </c>
      <c r="G48" s="211">
        <f>SUM(G49:G72)</f>
        <v>601682783.49</v>
      </c>
    </row>
    <row r="49" spans="1:7" ht="15.75">
      <c r="A49" s="193" t="s">
        <v>122</v>
      </c>
      <c r="B49" s="194" t="s">
        <v>233</v>
      </c>
      <c r="C49" s="193" t="s">
        <v>234</v>
      </c>
      <c r="D49" s="195"/>
      <c r="E49" s="195"/>
      <c r="F49" s="195"/>
      <c r="G49" s="195"/>
    </row>
    <row r="50" spans="1:7" ht="15.75">
      <c r="A50" s="196" t="s">
        <v>125</v>
      </c>
      <c r="B50" s="197" t="s">
        <v>235</v>
      </c>
      <c r="C50" s="196" t="s">
        <v>236</v>
      </c>
      <c r="D50" s="198"/>
      <c r="E50" s="198">
        <v>6852871.61</v>
      </c>
      <c r="F50" s="198">
        <v>3792</v>
      </c>
      <c r="G50" s="198">
        <v>6517140.72</v>
      </c>
    </row>
    <row r="51" spans="1:7" ht="15.75">
      <c r="A51" s="196" t="s">
        <v>128</v>
      </c>
      <c r="B51" s="197" t="s">
        <v>237</v>
      </c>
      <c r="C51" s="196" t="s">
        <v>238</v>
      </c>
      <c r="D51" s="198"/>
      <c r="E51" s="198">
        <v>239050297.55</v>
      </c>
      <c r="F51" s="198"/>
      <c r="G51" s="198">
        <v>243917243.55</v>
      </c>
    </row>
    <row r="52" spans="1:7" ht="15.75">
      <c r="A52" s="196" t="s">
        <v>131</v>
      </c>
      <c r="B52" s="197" t="s">
        <v>239</v>
      </c>
      <c r="C52" s="196" t="s">
        <v>240</v>
      </c>
      <c r="D52" s="198"/>
      <c r="E52" s="198"/>
      <c r="F52" s="198"/>
      <c r="G52" s="198"/>
    </row>
    <row r="53" spans="1:7" ht="15.75">
      <c r="A53" s="196" t="s">
        <v>134</v>
      </c>
      <c r="B53" s="197" t="s">
        <v>241</v>
      </c>
      <c r="C53" s="196" t="s">
        <v>242</v>
      </c>
      <c r="D53" s="198">
        <v>14387738</v>
      </c>
      <c r="E53" s="198"/>
      <c r="F53" s="198">
        <v>11848085</v>
      </c>
      <c r="G53" s="198"/>
    </row>
    <row r="54" spans="1:7" ht="15.75">
      <c r="A54" s="196" t="s">
        <v>137</v>
      </c>
      <c r="B54" s="197" t="s">
        <v>243</v>
      </c>
      <c r="C54" s="196" t="s">
        <v>244</v>
      </c>
      <c r="D54" s="198">
        <v>24448271.31</v>
      </c>
      <c r="E54" s="198"/>
      <c r="F54" s="198">
        <v>10327751.93</v>
      </c>
      <c r="G54" s="198"/>
    </row>
    <row r="55" spans="1:7" ht="15.75">
      <c r="A55" s="196" t="s">
        <v>143</v>
      </c>
      <c r="B55" s="197" t="s">
        <v>245</v>
      </c>
      <c r="C55" s="196" t="s">
        <v>246</v>
      </c>
      <c r="D55" s="198">
        <v>5401592</v>
      </c>
      <c r="E55" s="198"/>
      <c r="F55" s="198">
        <v>1572870.5</v>
      </c>
      <c r="G55" s="198"/>
    </row>
    <row r="56" spans="1:7" ht="15.75">
      <c r="A56" s="196" t="s">
        <v>146</v>
      </c>
      <c r="B56" s="197" t="s">
        <v>247</v>
      </c>
      <c r="C56" s="196" t="s">
        <v>248</v>
      </c>
      <c r="D56" s="198"/>
      <c r="E56" s="198"/>
      <c r="F56" s="198"/>
      <c r="G56" s="198"/>
    </row>
    <row r="57" spans="1:7" ht="15.75">
      <c r="A57" s="196" t="s">
        <v>249</v>
      </c>
      <c r="B57" s="197" t="s">
        <v>250</v>
      </c>
      <c r="C57" s="196" t="s">
        <v>251</v>
      </c>
      <c r="D57" s="198"/>
      <c r="E57" s="198"/>
      <c r="F57" s="198"/>
      <c r="G57" s="198"/>
    </row>
    <row r="58" spans="1:7" ht="15.75">
      <c r="A58" s="196" t="s">
        <v>149</v>
      </c>
      <c r="B58" s="197" t="s">
        <v>252</v>
      </c>
      <c r="C58" s="196" t="s">
        <v>253</v>
      </c>
      <c r="D58" s="198"/>
      <c r="E58" s="198"/>
      <c r="F58" s="198"/>
      <c r="G58" s="198"/>
    </row>
    <row r="59" spans="1:7" ht="15.75">
      <c r="A59" s="196" t="s">
        <v>152</v>
      </c>
      <c r="B59" s="197" t="s">
        <v>254</v>
      </c>
      <c r="C59" s="196" t="s">
        <v>255</v>
      </c>
      <c r="D59" s="198"/>
      <c r="E59" s="198"/>
      <c r="F59" s="198"/>
      <c r="G59" s="198"/>
    </row>
    <row r="60" spans="1:7" ht="15.75">
      <c r="A60" s="196" t="s">
        <v>155</v>
      </c>
      <c r="B60" s="197" t="s">
        <v>256</v>
      </c>
      <c r="C60" s="196" t="s">
        <v>257</v>
      </c>
      <c r="D60" s="198"/>
      <c r="E60" s="198"/>
      <c r="F60" s="198"/>
      <c r="G60" s="198"/>
    </row>
    <row r="61" spans="1:7" ht="15.75">
      <c r="A61" s="196" t="s">
        <v>158</v>
      </c>
      <c r="B61" s="197" t="s">
        <v>258</v>
      </c>
      <c r="C61" s="196" t="s">
        <v>259</v>
      </c>
      <c r="D61" s="198"/>
      <c r="E61" s="198"/>
      <c r="F61" s="198"/>
      <c r="G61" s="198"/>
    </row>
    <row r="62" spans="1:7" ht="15.75">
      <c r="A62" s="196" t="s">
        <v>161</v>
      </c>
      <c r="B62" s="197" t="s">
        <v>260</v>
      </c>
      <c r="C62" s="196" t="s">
        <v>261</v>
      </c>
      <c r="D62" s="198"/>
      <c r="E62" s="198"/>
      <c r="F62" s="198"/>
      <c r="G62" s="198"/>
    </row>
    <row r="63" spans="1:7" ht="15.75">
      <c r="A63" s="196" t="s">
        <v>164</v>
      </c>
      <c r="B63" s="197" t="s">
        <v>262</v>
      </c>
      <c r="C63" s="196" t="s">
        <v>263</v>
      </c>
      <c r="D63" s="198"/>
      <c r="E63" s="198"/>
      <c r="F63" s="198"/>
      <c r="G63" s="198"/>
    </row>
    <row r="64" spans="1:7" ht="15.75">
      <c r="A64" s="196" t="s">
        <v>167</v>
      </c>
      <c r="B64" s="197" t="s">
        <v>171</v>
      </c>
      <c r="C64" s="196" t="s">
        <v>264</v>
      </c>
      <c r="D64" s="198"/>
      <c r="E64" s="198">
        <v>11009681.41</v>
      </c>
      <c r="F64" s="198">
        <v>647</v>
      </c>
      <c r="G64" s="198">
        <v>11464554.94</v>
      </c>
    </row>
    <row r="65" spans="1:7" ht="15.75">
      <c r="A65" s="196" t="s">
        <v>265</v>
      </c>
      <c r="B65" s="197" t="s">
        <v>174</v>
      </c>
      <c r="C65" s="196" t="s">
        <v>266</v>
      </c>
      <c r="D65" s="198">
        <v>1783726.27</v>
      </c>
      <c r="E65" s="198"/>
      <c r="F65" s="198">
        <v>-26697.5</v>
      </c>
      <c r="G65" s="198"/>
    </row>
    <row r="66" spans="1:7" ht="15.75">
      <c r="A66" s="196" t="s">
        <v>170</v>
      </c>
      <c r="B66" s="197" t="s">
        <v>267</v>
      </c>
      <c r="C66" s="196" t="s">
        <v>268</v>
      </c>
      <c r="D66" s="198">
        <v>28000</v>
      </c>
      <c r="E66" s="198"/>
      <c r="F66" s="198"/>
      <c r="G66" s="198"/>
    </row>
    <row r="67" spans="1:7" ht="15.75">
      <c r="A67" s="196" t="s">
        <v>173</v>
      </c>
      <c r="B67" s="197" t="s">
        <v>269</v>
      </c>
      <c r="C67" s="196" t="s">
        <v>270</v>
      </c>
      <c r="D67" s="198"/>
      <c r="E67" s="198"/>
      <c r="F67" s="198"/>
      <c r="G67" s="198"/>
    </row>
    <row r="68" spans="1:7" ht="15.75">
      <c r="A68" s="196" t="s">
        <v>176</v>
      </c>
      <c r="B68" s="197" t="s">
        <v>271</v>
      </c>
      <c r="C68" s="196" t="s">
        <v>272</v>
      </c>
      <c r="D68" s="198"/>
      <c r="E68" s="198"/>
      <c r="F68" s="198"/>
      <c r="G68" s="198"/>
    </row>
    <row r="69" spans="1:7" ht="31.5">
      <c r="A69" s="196" t="s">
        <v>179</v>
      </c>
      <c r="B69" s="197" t="s">
        <v>273</v>
      </c>
      <c r="C69" s="196" t="s">
        <v>274</v>
      </c>
      <c r="D69" s="198"/>
      <c r="E69" s="198">
        <v>279735124.36</v>
      </c>
      <c r="F69" s="198"/>
      <c r="G69" s="198">
        <v>394888058.72</v>
      </c>
    </row>
    <row r="70" spans="1:7" ht="15.75">
      <c r="A70" s="196" t="s">
        <v>182</v>
      </c>
      <c r="B70" s="197" t="s">
        <v>275</v>
      </c>
      <c r="C70" s="196" t="s">
        <v>276</v>
      </c>
      <c r="D70" s="198"/>
      <c r="E70" s="198">
        <v>9987627</v>
      </c>
      <c r="F70" s="198"/>
      <c r="G70" s="198">
        <v>1556583</v>
      </c>
    </row>
    <row r="71" spans="1:7" ht="15.75">
      <c r="A71" s="196" t="s">
        <v>185</v>
      </c>
      <c r="B71" s="197" t="s">
        <v>277</v>
      </c>
      <c r="C71" s="196" t="s">
        <v>278</v>
      </c>
      <c r="D71" s="198">
        <v>147484645.9</v>
      </c>
      <c r="E71" s="198"/>
      <c r="F71" s="198">
        <v>11476770.72</v>
      </c>
      <c r="G71" s="198"/>
    </row>
    <row r="72" spans="1:7" ht="16.5" thickBot="1">
      <c r="A72" s="196" t="s">
        <v>188</v>
      </c>
      <c r="B72" s="197" t="s">
        <v>279</v>
      </c>
      <c r="C72" s="196" t="s">
        <v>280</v>
      </c>
      <c r="D72" s="198">
        <v>1031531.8</v>
      </c>
      <c r="E72" s="198">
        <v>-51375139.18</v>
      </c>
      <c r="F72" s="198">
        <v>1076826.96</v>
      </c>
      <c r="G72" s="198">
        <v>-56660797.44</v>
      </c>
    </row>
    <row r="73" spans="1:7" ht="15.75">
      <c r="A73" s="188" t="s">
        <v>212</v>
      </c>
      <c r="B73" s="204" t="s">
        <v>281</v>
      </c>
      <c r="C73" s="188"/>
      <c r="D73" s="202">
        <f>SUM(D74:D79)</f>
        <v>1739832.88</v>
      </c>
      <c r="E73" s="202">
        <f>SUM(E74:E79)</f>
        <v>4165071.44</v>
      </c>
      <c r="F73" s="202">
        <f>SUM(F74:F79)</f>
        <v>3211694.79</v>
      </c>
      <c r="G73" s="202">
        <f>SUM(G74:G79)</f>
        <v>351900605.85</v>
      </c>
    </row>
    <row r="74" spans="1:7" ht="15.75">
      <c r="A74" s="193" t="s">
        <v>122</v>
      </c>
      <c r="B74" s="194" t="s">
        <v>282</v>
      </c>
      <c r="C74" s="193" t="s">
        <v>283</v>
      </c>
      <c r="D74" s="195"/>
      <c r="E74" s="195"/>
      <c r="F74" s="195"/>
      <c r="G74" s="195"/>
    </row>
    <row r="75" spans="1:7" ht="15.75">
      <c r="A75" s="196" t="s">
        <v>125</v>
      </c>
      <c r="B75" s="197" t="s">
        <v>216</v>
      </c>
      <c r="C75" s="196" t="s">
        <v>284</v>
      </c>
      <c r="D75" s="198">
        <v>1739832.88</v>
      </c>
      <c r="E75" s="198">
        <v>4165071.44</v>
      </c>
      <c r="F75" s="198">
        <v>3211694.79</v>
      </c>
      <c r="G75" s="198">
        <v>4428520.38</v>
      </c>
    </row>
    <row r="76" spans="1:7" ht="15.75">
      <c r="A76" s="196" t="s">
        <v>128</v>
      </c>
      <c r="B76" s="197" t="s">
        <v>285</v>
      </c>
      <c r="C76" s="196" t="s">
        <v>286</v>
      </c>
      <c r="D76" s="198"/>
      <c r="E76" s="198"/>
      <c r="F76" s="198"/>
      <c r="G76" s="198"/>
    </row>
    <row r="77" spans="1:7" ht="15.75">
      <c r="A77" s="196" t="s">
        <v>131</v>
      </c>
      <c r="B77" s="197" t="s">
        <v>287</v>
      </c>
      <c r="C77" s="196" t="s">
        <v>288</v>
      </c>
      <c r="D77" s="198"/>
      <c r="E77" s="198"/>
      <c r="F77" s="198"/>
      <c r="G77" s="198">
        <v>347472085.47</v>
      </c>
    </row>
    <row r="78" spans="1:7" ht="15.75">
      <c r="A78" s="196" t="s">
        <v>134</v>
      </c>
      <c r="B78" s="197" t="s">
        <v>289</v>
      </c>
      <c r="C78" s="196" t="s">
        <v>290</v>
      </c>
      <c r="D78" s="198"/>
      <c r="E78" s="198"/>
      <c r="F78" s="198"/>
      <c r="G78" s="198"/>
    </row>
    <row r="79" spans="1:7" ht="16.5" thickBot="1">
      <c r="A79" s="196" t="s">
        <v>137</v>
      </c>
      <c r="B79" s="197" t="s">
        <v>291</v>
      </c>
      <c r="C79" s="196" t="s">
        <v>292</v>
      </c>
      <c r="D79" s="198"/>
      <c r="E79" s="198"/>
      <c r="F79" s="198"/>
      <c r="G79" s="198"/>
    </row>
    <row r="80" spans="1:7" ht="15.75">
      <c r="A80" s="188" t="s">
        <v>224</v>
      </c>
      <c r="B80" s="204" t="s">
        <v>293</v>
      </c>
      <c r="C80" s="188"/>
      <c r="D80" s="202">
        <f>SUM(D81:D88)</f>
        <v>54217605.34</v>
      </c>
      <c r="E80" s="189"/>
      <c r="F80" s="202">
        <f>SUM(F81:F88)</f>
        <v>0</v>
      </c>
      <c r="G80" s="189"/>
    </row>
    <row r="81" spans="1:7" ht="15.75">
      <c r="A81" s="193" t="s">
        <v>122</v>
      </c>
      <c r="B81" s="194" t="s">
        <v>294</v>
      </c>
      <c r="C81" s="193" t="s">
        <v>295</v>
      </c>
      <c r="D81" s="195"/>
      <c r="E81" s="195"/>
      <c r="F81" s="195"/>
      <c r="G81" s="195"/>
    </row>
    <row r="82" spans="1:7" ht="15.75">
      <c r="A82" s="196" t="s">
        <v>125</v>
      </c>
      <c r="B82" s="197" t="s">
        <v>296</v>
      </c>
      <c r="C82" s="196" t="s">
        <v>297</v>
      </c>
      <c r="D82" s="198"/>
      <c r="E82" s="198"/>
      <c r="F82" s="198"/>
      <c r="G82" s="198"/>
    </row>
    <row r="83" spans="1:7" ht="15.75">
      <c r="A83" s="196" t="s">
        <v>128</v>
      </c>
      <c r="B83" s="197" t="s">
        <v>298</v>
      </c>
      <c r="C83" s="196" t="s">
        <v>299</v>
      </c>
      <c r="D83" s="198"/>
      <c r="E83" s="198"/>
      <c r="F83" s="198"/>
      <c r="G83" s="198"/>
    </row>
    <row r="84" spans="1:7" ht="15.75">
      <c r="A84" s="196" t="s">
        <v>131</v>
      </c>
      <c r="B84" s="197" t="s">
        <v>300</v>
      </c>
      <c r="C84" s="196" t="s">
        <v>301</v>
      </c>
      <c r="D84" s="198"/>
      <c r="E84" s="198"/>
      <c r="F84" s="198"/>
      <c r="G84" s="198"/>
    </row>
    <row r="85" spans="1:7" ht="15.75">
      <c r="A85" s="196" t="s">
        <v>134</v>
      </c>
      <c r="B85" s="197" t="s">
        <v>302</v>
      </c>
      <c r="C85" s="196" t="s">
        <v>303</v>
      </c>
      <c r="D85" s="198"/>
      <c r="E85" s="198"/>
      <c r="F85" s="198"/>
      <c r="G85" s="198"/>
    </row>
    <row r="86" spans="1:7" ht="15.75">
      <c r="A86" s="196" t="s">
        <v>137</v>
      </c>
      <c r="B86" s="197" t="s">
        <v>304</v>
      </c>
      <c r="C86" s="196" t="s">
        <v>305</v>
      </c>
      <c r="D86" s="198">
        <v>54217605.34</v>
      </c>
      <c r="E86" s="198"/>
      <c r="F86" s="198"/>
      <c r="G86" s="198"/>
    </row>
    <row r="87" spans="1:7" ht="15.75">
      <c r="A87" s="196" t="s">
        <v>140</v>
      </c>
      <c r="B87" s="197" t="s">
        <v>306</v>
      </c>
      <c r="C87" s="196" t="s">
        <v>307</v>
      </c>
      <c r="D87" s="198"/>
      <c r="E87" s="198"/>
      <c r="F87" s="198"/>
      <c r="G87" s="198"/>
    </row>
    <row r="88" spans="1:7" ht="16.5" thickBot="1">
      <c r="A88" s="196" t="s">
        <v>146</v>
      </c>
      <c r="B88" s="197" t="s">
        <v>308</v>
      </c>
      <c r="C88" s="196" t="s">
        <v>309</v>
      </c>
      <c r="D88" s="198"/>
      <c r="E88" s="198"/>
      <c r="F88" s="198"/>
      <c r="G88" s="198"/>
    </row>
    <row r="89" spans="1:7" ht="31.5">
      <c r="A89" s="188" t="s">
        <v>310</v>
      </c>
      <c r="B89" s="204" t="s">
        <v>311</v>
      </c>
      <c r="C89" s="188"/>
      <c r="D89" s="202">
        <f>SUM(D90:D93)</f>
        <v>378977527.18</v>
      </c>
      <c r="E89" s="189"/>
      <c r="F89" s="202">
        <f>SUM(F90:F93)</f>
        <v>382956986.63</v>
      </c>
      <c r="G89" s="189"/>
    </row>
    <row r="90" spans="1:7" ht="15.75">
      <c r="A90" s="193" t="s">
        <v>122</v>
      </c>
      <c r="B90" s="194" t="s">
        <v>312</v>
      </c>
      <c r="C90" s="193" t="s">
        <v>313</v>
      </c>
      <c r="D90" s="195"/>
      <c r="E90" s="195"/>
      <c r="F90" s="195"/>
      <c r="G90" s="195"/>
    </row>
    <row r="91" spans="1:7" ht="15.75">
      <c r="A91" s="196" t="s">
        <v>125</v>
      </c>
      <c r="B91" s="197" t="s">
        <v>314</v>
      </c>
      <c r="C91" s="196" t="s">
        <v>315</v>
      </c>
      <c r="D91" s="198">
        <v>378977527.18</v>
      </c>
      <c r="E91" s="198"/>
      <c r="F91" s="198">
        <v>382956986.63</v>
      </c>
      <c r="G91" s="198"/>
    </row>
    <row r="92" spans="1:7" ht="15.75">
      <c r="A92" s="199" t="s">
        <v>128</v>
      </c>
      <c r="B92" s="200" t="s">
        <v>316</v>
      </c>
      <c r="C92" s="199" t="s">
        <v>317</v>
      </c>
      <c r="D92" s="201"/>
      <c r="E92" s="201"/>
      <c r="F92" s="201"/>
      <c r="G92" s="201"/>
    </row>
    <row r="93" spans="1:7" ht="16.5" thickBot="1">
      <c r="A93" s="935" t="s">
        <v>131</v>
      </c>
      <c r="B93" s="936" t="s">
        <v>318</v>
      </c>
      <c r="C93" s="935" t="s">
        <v>319</v>
      </c>
      <c r="D93" s="880"/>
      <c r="E93" s="880"/>
      <c r="F93" s="880"/>
      <c r="G93" s="880"/>
    </row>
    <row r="94" spans="1:7" ht="24.75" customHeight="1">
      <c r="A94" s="937" t="s">
        <v>699</v>
      </c>
      <c r="B94" s="938" t="s">
        <v>700</v>
      </c>
      <c r="C94" s="937"/>
      <c r="D94" s="813"/>
      <c r="E94" s="813"/>
      <c r="F94" s="939">
        <f>SUM(F95)</f>
        <v>53866244.28</v>
      </c>
      <c r="G94" s="813"/>
    </row>
    <row r="95" spans="1:7" ht="15.75">
      <c r="A95" s="940" t="s">
        <v>122</v>
      </c>
      <c r="B95" s="941" t="s">
        <v>701</v>
      </c>
      <c r="C95" s="940" t="s">
        <v>702</v>
      </c>
      <c r="D95" s="800"/>
      <c r="E95" s="800"/>
      <c r="F95" s="800">
        <v>53866244.28</v>
      </c>
      <c r="G95" s="800"/>
    </row>
    <row r="96" spans="1:7" ht="17.25" customHeight="1" thickBot="1">
      <c r="A96" s="1339" t="s">
        <v>320</v>
      </c>
      <c r="B96" s="1340"/>
      <c r="C96" s="1341"/>
      <c r="D96" s="942">
        <f>D48+D73+D80+D89</f>
        <v>629500470.6800001</v>
      </c>
      <c r="E96" s="943">
        <f>E48+E73+E80+E89</f>
        <v>499425534.19000006</v>
      </c>
      <c r="F96" s="942">
        <f>SUM(F94+F89+F80+F73+F48)</f>
        <v>476314972.31</v>
      </c>
      <c r="G96" s="943">
        <f>G48+G73+G80+G89</f>
        <v>953583389.34</v>
      </c>
    </row>
    <row r="97" spans="1:7" ht="15.75">
      <c r="A97" s="188" t="s">
        <v>321</v>
      </c>
      <c r="B97" s="204" t="s">
        <v>322</v>
      </c>
      <c r="C97" s="188"/>
      <c r="D97" s="189"/>
      <c r="E97" s="189"/>
      <c r="F97" s="189"/>
      <c r="G97" s="189"/>
    </row>
    <row r="98" spans="1:7" ht="15.75">
      <c r="A98" s="193" t="s">
        <v>122</v>
      </c>
      <c r="B98" s="194" t="s">
        <v>323</v>
      </c>
      <c r="C98" s="193" t="s">
        <v>324</v>
      </c>
      <c r="D98" s="205">
        <f>D96-D46</f>
        <v>-11768847.71999991</v>
      </c>
      <c r="E98" s="213">
        <f>E96-E46</f>
        <v>261390355.90000004</v>
      </c>
      <c r="F98" s="205">
        <f>F96-F46</f>
        <v>-194264790.1599999</v>
      </c>
      <c r="G98" s="213">
        <f>G96-G46</f>
        <v>285339925.1300001</v>
      </c>
    </row>
    <row r="99" spans="1:7" ht="15.75">
      <c r="A99" s="196" t="s">
        <v>125</v>
      </c>
      <c r="B99" s="197" t="s">
        <v>325</v>
      </c>
      <c r="C99" s="196" t="s">
        <v>326</v>
      </c>
      <c r="D99" s="198"/>
      <c r="E99" s="198"/>
      <c r="F99" s="198"/>
      <c r="G99" s="198"/>
    </row>
    <row r="100" spans="1:7" ht="16.5" thickBot="1">
      <c r="A100" s="199" t="s">
        <v>128</v>
      </c>
      <c r="B100" s="200" t="s">
        <v>327</v>
      </c>
      <c r="C100" s="199" t="s">
        <v>328</v>
      </c>
      <c r="D100" s="201"/>
      <c r="E100" s="201"/>
      <c r="F100" s="201"/>
      <c r="G100" s="201"/>
    </row>
    <row r="101" spans="1:7" ht="27" customHeight="1" thickTop="1">
      <c r="A101" s="206" t="s">
        <v>131</v>
      </c>
      <c r="B101" s="207" t="s">
        <v>329</v>
      </c>
      <c r="C101" s="208" t="s">
        <v>324</v>
      </c>
      <c r="D101" s="209">
        <f>SUM(D98:D100)</f>
        <v>-11768847.71999991</v>
      </c>
      <c r="E101" s="209">
        <f>SUM(E98:E100)</f>
        <v>261390355.90000004</v>
      </c>
      <c r="F101" s="209">
        <f>SUM(F98:F100)</f>
        <v>-194264790.1599999</v>
      </c>
      <c r="G101" s="209">
        <f>SUM(G98:G100)</f>
        <v>285339925.1300001</v>
      </c>
    </row>
    <row r="102" spans="1:3" ht="15.75">
      <c r="A102" s="214"/>
      <c r="B102" s="214"/>
      <c r="C102" s="214"/>
    </row>
  </sheetData>
  <sheetProtection/>
  <mergeCells count="8">
    <mergeCell ref="A96:C96"/>
    <mergeCell ref="F2:G2"/>
    <mergeCell ref="A1:F1"/>
    <mergeCell ref="A2:A3"/>
    <mergeCell ref="B2:B3"/>
    <mergeCell ref="C2:C3"/>
    <mergeCell ref="D2:E2"/>
    <mergeCell ref="A46:C46"/>
  </mergeCells>
  <printOptions/>
  <pageMargins left="0.15748031496062992" right="0.15748031496062992" top="0.3937007874015748" bottom="0.4330708661417323" header="0.1968503937007874" footer="0.15748031496062992"/>
  <pageSetup horizontalDpi="600" verticalDpi="600" orientation="portrait" paperSize="9" scale="75" r:id="rId1"/>
  <headerFooter>
    <oddFooter>&amp;L&amp;"Times New Roman,Obyčejné"Závěrečný účet 2012</oddFooter>
  </headerFooter>
  <rowBreaks count="1" manualBreakCount="1">
    <brk id="6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SheetLayoutView="100" zoomScalePageLayoutView="0" workbookViewId="0" topLeftCell="K10">
      <selection activeCell="U19" sqref="U19"/>
    </sheetView>
  </sheetViews>
  <sheetFormatPr defaultColWidth="44.375" defaultRowHeight="12.75"/>
  <cols>
    <col min="1" max="1" width="23.75390625" style="331" customWidth="1"/>
    <col min="2" max="2" width="15.625" style="217" hidden="1" customWidth="1"/>
    <col min="3" max="9" width="15.75390625" style="217" hidden="1" customWidth="1"/>
    <col min="10" max="20" width="14.375" style="217" customWidth="1"/>
    <col min="21" max="21" width="14.75390625" style="217" customWidth="1"/>
    <col min="22" max="16384" width="44.375" style="217" customWidth="1"/>
  </cols>
  <sheetData>
    <row r="1" spans="1:21" ht="52.5" customHeight="1">
      <c r="A1" s="1363" t="s">
        <v>446</v>
      </c>
      <c r="B1" s="1364"/>
      <c r="C1" s="1364"/>
      <c r="D1" s="1364"/>
      <c r="E1" s="1364"/>
      <c r="F1" s="1364"/>
      <c r="G1" s="1364"/>
      <c r="H1" s="1364"/>
      <c r="I1" s="1364"/>
      <c r="J1" s="1365"/>
      <c r="K1" s="1365"/>
      <c r="L1" s="1365"/>
      <c r="M1" s="1365"/>
      <c r="N1" s="1365"/>
      <c r="O1" s="1365"/>
      <c r="P1" s="1365"/>
      <c r="Q1" s="1366"/>
      <c r="R1" s="1366"/>
      <c r="S1" s="1366"/>
      <c r="T1" s="1366"/>
      <c r="U1" s="288" t="s">
        <v>433</v>
      </c>
    </row>
    <row r="2" spans="1:21" ht="21.75" customHeight="1">
      <c r="A2" s="1368" t="s">
        <v>330</v>
      </c>
      <c r="B2" s="1359" t="s">
        <v>331</v>
      </c>
      <c r="C2" s="1360"/>
      <c r="D2" s="1360"/>
      <c r="E2" s="1360"/>
      <c r="F2" s="1360"/>
      <c r="G2" s="1360"/>
      <c r="H2" s="1360"/>
      <c r="I2" s="1360"/>
      <c r="J2" s="1361"/>
      <c r="K2" s="1361"/>
      <c r="L2" s="1361"/>
      <c r="M2" s="1361"/>
      <c r="N2" s="1361"/>
      <c r="O2" s="1361"/>
      <c r="P2" s="1361"/>
      <c r="Q2" s="1361"/>
      <c r="R2" s="1361"/>
      <c r="S2" s="1361"/>
      <c r="T2" s="1361"/>
      <c r="U2" s="1362"/>
    </row>
    <row r="3" spans="1:21" ht="21" customHeight="1">
      <c r="A3" s="1369"/>
      <c r="B3" s="1371">
        <v>2008</v>
      </c>
      <c r="C3" s="1372"/>
      <c r="D3" s="1372"/>
      <c r="E3" s="1373"/>
      <c r="F3" s="1355">
        <v>2009</v>
      </c>
      <c r="G3" s="1356"/>
      <c r="H3" s="1357"/>
      <c r="I3" s="1358"/>
      <c r="J3" s="1355">
        <v>2010</v>
      </c>
      <c r="K3" s="1356"/>
      <c r="L3" s="1357"/>
      <c r="M3" s="1358"/>
      <c r="N3" s="1355">
        <v>2011</v>
      </c>
      <c r="O3" s="1356"/>
      <c r="P3" s="1357"/>
      <c r="Q3" s="1358"/>
      <c r="R3" s="1355">
        <v>2012</v>
      </c>
      <c r="S3" s="1356"/>
      <c r="T3" s="1357"/>
      <c r="U3" s="1358"/>
    </row>
    <row r="4" spans="1:21" ht="23.25" customHeight="1">
      <c r="A4" s="1370"/>
      <c r="B4" s="218" t="s">
        <v>332</v>
      </c>
      <c r="C4" s="219" t="s">
        <v>333</v>
      </c>
      <c r="D4" s="219" t="s">
        <v>334</v>
      </c>
      <c r="E4" s="219" t="s">
        <v>335</v>
      </c>
      <c r="F4" s="220" t="s">
        <v>332</v>
      </c>
      <c r="G4" s="221" t="s">
        <v>333</v>
      </c>
      <c r="H4" s="221" t="s">
        <v>334</v>
      </c>
      <c r="I4" s="222" t="s">
        <v>335</v>
      </c>
      <c r="J4" s="220" t="s">
        <v>332</v>
      </c>
      <c r="K4" s="221" t="s">
        <v>333</v>
      </c>
      <c r="L4" s="221" t="s">
        <v>334</v>
      </c>
      <c r="M4" s="222" t="s">
        <v>335</v>
      </c>
      <c r="N4" s="220" t="s">
        <v>332</v>
      </c>
      <c r="O4" s="221" t="s">
        <v>333</v>
      </c>
      <c r="P4" s="221" t="s">
        <v>334</v>
      </c>
      <c r="Q4" s="222" t="s">
        <v>335</v>
      </c>
      <c r="R4" s="220" t="s">
        <v>332</v>
      </c>
      <c r="S4" s="221" t="s">
        <v>333</v>
      </c>
      <c r="T4" s="221" t="s">
        <v>334</v>
      </c>
      <c r="U4" s="222" t="s">
        <v>335</v>
      </c>
    </row>
    <row r="5" spans="1:21" ht="40.5" customHeight="1">
      <c r="A5" s="297" t="s">
        <v>336</v>
      </c>
      <c r="B5" s="298">
        <v>27876437.37</v>
      </c>
      <c r="C5" s="299">
        <v>4536424.26</v>
      </c>
      <c r="D5" s="299">
        <v>0</v>
      </c>
      <c r="E5" s="299">
        <f>B5+C5-D5</f>
        <v>32412861.630000003</v>
      </c>
      <c r="F5" s="300">
        <f aca="true" t="shared" si="0" ref="F5:F12">E5</f>
        <v>32412861.630000003</v>
      </c>
      <c r="G5" s="301">
        <v>5318129.05</v>
      </c>
      <c r="H5" s="301">
        <v>206997.5</v>
      </c>
      <c r="I5" s="302">
        <f>F5+G5-H5</f>
        <v>37523993.18</v>
      </c>
      <c r="J5" s="300">
        <f>I5</f>
        <v>37523993.18</v>
      </c>
      <c r="K5" s="301">
        <v>192000</v>
      </c>
      <c r="L5" s="301">
        <v>0</v>
      </c>
      <c r="M5" s="302">
        <f aca="true" t="shared" si="1" ref="M5:M12">J5+K5-L5</f>
        <v>37715993.18</v>
      </c>
      <c r="N5" s="300">
        <f>M5</f>
        <v>37715993.18</v>
      </c>
      <c r="O5" s="301">
        <v>0</v>
      </c>
      <c r="P5" s="301">
        <v>472296.8</v>
      </c>
      <c r="Q5" s="302">
        <f aca="true" t="shared" si="2" ref="Q5:Q12">N5+O5-P5</f>
        <v>37243696.38</v>
      </c>
      <c r="R5" s="300">
        <v>37243696.38</v>
      </c>
      <c r="S5" s="301">
        <v>1280400</v>
      </c>
      <c r="T5" s="301">
        <v>8306169.81</v>
      </c>
      <c r="U5" s="302">
        <f aca="true" t="shared" si="3" ref="U5:U12">R5+S5-T5</f>
        <v>30217926.570000004</v>
      </c>
    </row>
    <row r="6" spans="1:21" ht="40.5" customHeight="1">
      <c r="A6" s="303" t="s">
        <v>337</v>
      </c>
      <c r="B6" s="298">
        <v>2838326.05</v>
      </c>
      <c r="C6" s="299">
        <v>625215.54</v>
      </c>
      <c r="D6" s="299">
        <v>540345</v>
      </c>
      <c r="E6" s="299">
        <f aca="true" t="shared" si="4" ref="E6:E12">B6+C6-D6</f>
        <v>2923196.59</v>
      </c>
      <c r="F6" s="304">
        <f t="shared" si="0"/>
        <v>2923196.59</v>
      </c>
      <c r="G6" s="305">
        <v>121018.24</v>
      </c>
      <c r="H6" s="305">
        <v>60566.24</v>
      </c>
      <c r="I6" s="306">
        <f aca="true" t="shared" si="5" ref="I6:I12">F6+G6-H6</f>
        <v>2983648.59</v>
      </c>
      <c r="J6" s="304">
        <f aca="true" t="shared" si="6" ref="J6:J12">I6</f>
        <v>2983648.59</v>
      </c>
      <c r="K6" s="305">
        <v>170461.3</v>
      </c>
      <c r="L6" s="305">
        <v>36107</v>
      </c>
      <c r="M6" s="306">
        <f t="shared" si="1"/>
        <v>3118002.8899999997</v>
      </c>
      <c r="N6" s="304">
        <f aca="true" t="shared" si="7" ref="N6:N12">M6</f>
        <v>3118002.8899999997</v>
      </c>
      <c r="O6" s="305">
        <v>603188.6</v>
      </c>
      <c r="P6" s="305">
        <v>47502</v>
      </c>
      <c r="Q6" s="306">
        <f t="shared" si="2"/>
        <v>3673689.4899999998</v>
      </c>
      <c r="R6" s="304">
        <v>3673689.49</v>
      </c>
      <c r="S6" s="305">
        <v>271145.4</v>
      </c>
      <c r="T6" s="305">
        <v>2779362.2</v>
      </c>
      <c r="U6" s="306">
        <f t="shared" si="3"/>
        <v>1165472.69</v>
      </c>
    </row>
    <row r="7" spans="1:21" ht="40.5" customHeight="1">
      <c r="A7" s="303" t="s">
        <v>338</v>
      </c>
      <c r="B7" s="298">
        <v>2859442978.92</v>
      </c>
      <c r="C7" s="299">
        <v>279251345.8</v>
      </c>
      <c r="D7" s="299">
        <v>94788597.26</v>
      </c>
      <c r="E7" s="299">
        <f t="shared" si="4"/>
        <v>3043905727.46</v>
      </c>
      <c r="F7" s="304">
        <f t="shared" si="0"/>
        <v>3043905727.46</v>
      </c>
      <c r="G7" s="305">
        <v>195644386.38</v>
      </c>
      <c r="H7" s="305">
        <v>94608577.18</v>
      </c>
      <c r="I7" s="306">
        <f t="shared" si="5"/>
        <v>3144941536.6600003</v>
      </c>
      <c r="J7" s="304">
        <f t="shared" si="6"/>
        <v>3144941536.6600003</v>
      </c>
      <c r="K7" s="305">
        <v>403585864.98</v>
      </c>
      <c r="L7" s="305">
        <v>146395183.11</v>
      </c>
      <c r="M7" s="306">
        <f t="shared" si="1"/>
        <v>3402132218.53</v>
      </c>
      <c r="N7" s="304">
        <f t="shared" si="7"/>
        <v>3402132218.53</v>
      </c>
      <c r="O7" s="305">
        <v>327423915.67</v>
      </c>
      <c r="P7" s="305">
        <v>301576718.13</v>
      </c>
      <c r="Q7" s="306">
        <f t="shared" si="2"/>
        <v>3427979416.07</v>
      </c>
      <c r="R7" s="304">
        <v>3427979416.07</v>
      </c>
      <c r="S7" s="305">
        <v>2460237784.14</v>
      </c>
      <c r="T7" s="305">
        <v>2188458559.12</v>
      </c>
      <c r="U7" s="306">
        <f t="shared" si="3"/>
        <v>3699758641.09</v>
      </c>
    </row>
    <row r="8" spans="1:21" ht="40.5" customHeight="1">
      <c r="A8" s="303" t="s">
        <v>339</v>
      </c>
      <c r="B8" s="298">
        <v>81839970.6</v>
      </c>
      <c r="C8" s="299">
        <v>2710840.36</v>
      </c>
      <c r="D8" s="299">
        <v>17180080.45</v>
      </c>
      <c r="E8" s="299">
        <f t="shared" si="4"/>
        <v>67370730.50999999</v>
      </c>
      <c r="F8" s="304">
        <f t="shared" si="0"/>
        <v>67370730.50999999</v>
      </c>
      <c r="G8" s="305">
        <v>5812226.63</v>
      </c>
      <c r="H8" s="305">
        <v>6384395.25</v>
      </c>
      <c r="I8" s="306">
        <f t="shared" si="5"/>
        <v>66798561.889999986</v>
      </c>
      <c r="J8" s="304">
        <f t="shared" si="6"/>
        <v>66798561.889999986</v>
      </c>
      <c r="K8" s="305">
        <v>4512490.7</v>
      </c>
      <c r="L8" s="305">
        <v>8014500.34</v>
      </c>
      <c r="M8" s="306">
        <f t="shared" si="1"/>
        <v>63296552.249999985</v>
      </c>
      <c r="N8" s="304">
        <f t="shared" si="7"/>
        <v>63296552.249999985</v>
      </c>
      <c r="O8" s="305">
        <v>35714544.18</v>
      </c>
      <c r="P8" s="305">
        <v>35221372.78</v>
      </c>
      <c r="Q8" s="306">
        <f t="shared" si="2"/>
        <v>63789723.649999976</v>
      </c>
      <c r="R8" s="304">
        <v>63789723.65</v>
      </c>
      <c r="S8" s="305">
        <v>12111658.64</v>
      </c>
      <c r="T8" s="305">
        <v>10040516.4</v>
      </c>
      <c r="U8" s="306">
        <f t="shared" si="3"/>
        <v>65860865.88999999</v>
      </c>
    </row>
    <row r="9" spans="1:21" ht="40.5" customHeight="1">
      <c r="A9" s="303" t="s">
        <v>340</v>
      </c>
      <c r="B9" s="298">
        <v>0</v>
      </c>
      <c r="C9" s="299">
        <v>400000</v>
      </c>
      <c r="D9" s="299"/>
      <c r="E9" s="299">
        <f t="shared" si="4"/>
        <v>400000</v>
      </c>
      <c r="F9" s="304">
        <f t="shared" si="0"/>
        <v>400000</v>
      </c>
      <c r="G9" s="305">
        <v>0</v>
      </c>
      <c r="H9" s="305">
        <v>0</v>
      </c>
      <c r="I9" s="306">
        <f t="shared" si="5"/>
        <v>400000</v>
      </c>
      <c r="J9" s="304">
        <f t="shared" si="6"/>
        <v>400000</v>
      </c>
      <c r="K9" s="305">
        <v>150000</v>
      </c>
      <c r="L9" s="305">
        <v>0</v>
      </c>
      <c r="M9" s="306">
        <f t="shared" si="1"/>
        <v>550000</v>
      </c>
      <c r="N9" s="304">
        <f t="shared" si="7"/>
        <v>550000</v>
      </c>
      <c r="O9" s="305">
        <v>0</v>
      </c>
      <c r="P9" s="305">
        <v>550000</v>
      </c>
      <c r="Q9" s="306">
        <f t="shared" si="2"/>
        <v>0</v>
      </c>
      <c r="R9" s="304">
        <v>0</v>
      </c>
      <c r="S9" s="305">
        <v>0</v>
      </c>
      <c r="T9" s="305">
        <v>0</v>
      </c>
      <c r="U9" s="306">
        <f t="shared" si="3"/>
        <v>0</v>
      </c>
    </row>
    <row r="10" spans="1:21" ht="40.5" customHeight="1">
      <c r="A10" s="303" t="s">
        <v>341</v>
      </c>
      <c r="B10" s="298">
        <v>53598748.28</v>
      </c>
      <c r="C10" s="299">
        <v>7503010.87</v>
      </c>
      <c r="D10" s="299">
        <v>8410229.68</v>
      </c>
      <c r="E10" s="299">
        <f t="shared" si="4"/>
        <v>52691529.47</v>
      </c>
      <c r="F10" s="304">
        <f t="shared" si="0"/>
        <v>52691529.47</v>
      </c>
      <c r="G10" s="305">
        <v>4712461.18</v>
      </c>
      <c r="H10" s="305">
        <v>9403770.04</v>
      </c>
      <c r="I10" s="306">
        <f t="shared" si="5"/>
        <v>48000220.61</v>
      </c>
      <c r="J10" s="304">
        <f t="shared" si="6"/>
        <v>48000220.61</v>
      </c>
      <c r="K10" s="305">
        <v>6490860.76</v>
      </c>
      <c r="L10" s="305">
        <v>10014653.51</v>
      </c>
      <c r="M10" s="306">
        <f t="shared" si="1"/>
        <v>44476427.86</v>
      </c>
      <c r="N10" s="304">
        <f t="shared" si="7"/>
        <v>44476427.86</v>
      </c>
      <c r="O10" s="305">
        <v>13251028.06</v>
      </c>
      <c r="P10" s="305">
        <v>12007752.07</v>
      </c>
      <c r="Q10" s="306">
        <f t="shared" si="2"/>
        <v>45719703.85</v>
      </c>
      <c r="R10" s="304">
        <v>45719703.85</v>
      </c>
      <c r="S10" s="305">
        <v>7485260.94</v>
      </c>
      <c r="T10" s="305">
        <v>4343752.17</v>
      </c>
      <c r="U10" s="306">
        <f t="shared" si="3"/>
        <v>48861212.62</v>
      </c>
    </row>
    <row r="11" spans="1:21" ht="40.5" customHeight="1">
      <c r="A11" s="303" t="s">
        <v>342</v>
      </c>
      <c r="B11" s="298">
        <v>2164690339.75</v>
      </c>
      <c r="C11" s="299">
        <v>70448435</v>
      </c>
      <c r="D11" s="299">
        <v>62486055</v>
      </c>
      <c r="E11" s="299">
        <f t="shared" si="4"/>
        <v>2172652719.75</v>
      </c>
      <c r="F11" s="304">
        <f t="shared" si="0"/>
        <v>2172652719.75</v>
      </c>
      <c r="G11" s="305">
        <v>7116178.75</v>
      </c>
      <c r="H11" s="305">
        <v>39630961</v>
      </c>
      <c r="I11" s="306">
        <f t="shared" si="5"/>
        <v>2140137937.5</v>
      </c>
      <c r="J11" s="304">
        <f t="shared" si="6"/>
        <v>2140137937.5</v>
      </c>
      <c r="K11" s="305">
        <v>21950383.95</v>
      </c>
      <c r="L11" s="305">
        <v>53949816</v>
      </c>
      <c r="M11" s="306">
        <f t="shared" si="1"/>
        <v>2108138505.4499998</v>
      </c>
      <c r="N11" s="304">
        <f t="shared" si="7"/>
        <v>2108138505.4499998</v>
      </c>
      <c r="O11" s="305">
        <v>92595746.75</v>
      </c>
      <c r="P11" s="305">
        <v>96216721.9</v>
      </c>
      <c r="Q11" s="306">
        <f t="shared" si="2"/>
        <v>2104517530.2999997</v>
      </c>
      <c r="R11" s="304">
        <v>2104517530.3</v>
      </c>
      <c r="S11" s="305">
        <v>191082530.5</v>
      </c>
      <c r="T11" s="305">
        <v>100484987</v>
      </c>
      <c r="U11" s="306">
        <f t="shared" si="3"/>
        <v>2195115073.8</v>
      </c>
    </row>
    <row r="12" spans="1:21" ht="40.5" customHeight="1" thickBot="1">
      <c r="A12" s="325" t="s">
        <v>343</v>
      </c>
      <c r="B12" s="298">
        <v>1166589</v>
      </c>
      <c r="C12" s="299">
        <v>118960</v>
      </c>
      <c r="D12" s="299">
        <v>99960</v>
      </c>
      <c r="E12" s="299">
        <f t="shared" si="4"/>
        <v>1185589</v>
      </c>
      <c r="F12" s="307">
        <f t="shared" si="0"/>
        <v>1185589</v>
      </c>
      <c r="G12" s="308">
        <v>30000</v>
      </c>
      <c r="H12" s="308">
        <v>0</v>
      </c>
      <c r="I12" s="309">
        <f t="shared" si="5"/>
        <v>1215589</v>
      </c>
      <c r="J12" s="307">
        <f t="shared" si="6"/>
        <v>1215589</v>
      </c>
      <c r="K12" s="308">
        <v>369644</v>
      </c>
      <c r="L12" s="308">
        <v>0</v>
      </c>
      <c r="M12" s="309">
        <f t="shared" si="1"/>
        <v>1585233</v>
      </c>
      <c r="N12" s="307">
        <f t="shared" si="7"/>
        <v>1585233</v>
      </c>
      <c r="O12" s="308">
        <v>17280</v>
      </c>
      <c r="P12" s="308">
        <v>0</v>
      </c>
      <c r="Q12" s="309">
        <f t="shared" si="2"/>
        <v>1602513</v>
      </c>
      <c r="R12" s="307">
        <v>1602513</v>
      </c>
      <c r="S12" s="308">
        <v>0</v>
      </c>
      <c r="T12" s="308">
        <v>0</v>
      </c>
      <c r="U12" s="309">
        <f t="shared" si="3"/>
        <v>1602513</v>
      </c>
    </row>
    <row r="13" spans="1:21" s="223" customFormat="1" ht="40.5" customHeight="1" thickBot="1" thickTop="1">
      <c r="A13" s="326" t="s">
        <v>32</v>
      </c>
      <c r="B13" s="310">
        <f>SUM(B5:B12)</f>
        <v>5191453389.97</v>
      </c>
      <c r="C13" s="311">
        <f aca="true" t="shared" si="8" ref="C13:M13">SUM(C5:C12)</f>
        <v>365594231.83000004</v>
      </c>
      <c r="D13" s="311">
        <f t="shared" si="8"/>
        <v>183505267.39000002</v>
      </c>
      <c r="E13" s="311">
        <f t="shared" si="8"/>
        <v>5373542354.41</v>
      </c>
      <c r="F13" s="312">
        <f t="shared" si="8"/>
        <v>5373542354.41</v>
      </c>
      <c r="G13" s="312">
        <f t="shared" si="8"/>
        <v>218754400.23</v>
      </c>
      <c r="H13" s="312">
        <f t="shared" si="8"/>
        <v>150295267.21</v>
      </c>
      <c r="I13" s="312">
        <f t="shared" si="8"/>
        <v>5442001487.43</v>
      </c>
      <c r="J13" s="312">
        <f t="shared" si="8"/>
        <v>5442001487.43</v>
      </c>
      <c r="K13" s="312">
        <f t="shared" si="8"/>
        <v>437421705.69</v>
      </c>
      <c r="L13" s="312">
        <f t="shared" si="8"/>
        <v>218410259.96</v>
      </c>
      <c r="M13" s="312">
        <f t="shared" si="8"/>
        <v>5661012933.16</v>
      </c>
      <c r="N13" s="312">
        <f aca="true" t="shared" si="9" ref="N13:U13">SUM(N5:N12)</f>
        <v>5661012933.16</v>
      </c>
      <c r="O13" s="312">
        <f t="shared" si="9"/>
        <v>469605703.26000005</v>
      </c>
      <c r="P13" s="312">
        <f t="shared" si="9"/>
        <v>446092363.68000007</v>
      </c>
      <c r="Q13" s="312">
        <f t="shared" si="9"/>
        <v>5684526272.74</v>
      </c>
      <c r="R13" s="312">
        <f t="shared" si="9"/>
        <v>5684526272.74</v>
      </c>
      <c r="S13" s="312">
        <f t="shared" si="9"/>
        <v>2672468779.62</v>
      </c>
      <c r="T13" s="312">
        <f t="shared" si="9"/>
        <v>2314413346.7000003</v>
      </c>
      <c r="U13" s="312">
        <f t="shared" si="9"/>
        <v>6042581705.66</v>
      </c>
    </row>
    <row r="14" spans="1:21" ht="40.5" customHeight="1">
      <c r="A14" s="327" t="s">
        <v>344</v>
      </c>
      <c r="B14" s="298">
        <v>166040160.69</v>
      </c>
      <c r="C14" s="299">
        <v>180313291.29</v>
      </c>
      <c r="D14" s="299">
        <v>227616904.77</v>
      </c>
      <c r="E14" s="299">
        <f>B14+C14-D14</f>
        <v>118736547.21000001</v>
      </c>
      <c r="F14" s="300">
        <v>118736547.21</v>
      </c>
      <c r="G14" s="301">
        <v>157906127.97</v>
      </c>
      <c r="H14" s="301">
        <v>163672953.04</v>
      </c>
      <c r="I14" s="302">
        <f>F14+G14-H14</f>
        <v>112969722.14000002</v>
      </c>
      <c r="J14" s="300">
        <v>112969722.14</v>
      </c>
      <c r="K14" s="301">
        <v>171332204.29</v>
      </c>
      <c r="L14" s="301">
        <v>227370034.98</v>
      </c>
      <c r="M14" s="302">
        <f>J14+K14-L14</f>
        <v>56931891.45000002</v>
      </c>
      <c r="N14" s="300">
        <f>M14</f>
        <v>56931891.45000002</v>
      </c>
      <c r="O14" s="301">
        <v>97436738.81</v>
      </c>
      <c r="P14" s="301">
        <v>54627354.75</v>
      </c>
      <c r="Q14" s="302">
        <f>N14+O14-P14</f>
        <v>99741275.51000002</v>
      </c>
      <c r="R14" s="300">
        <v>99741275.51</v>
      </c>
      <c r="S14" s="301">
        <v>63825173.01</v>
      </c>
      <c r="T14" s="301">
        <v>86082958.67</v>
      </c>
      <c r="U14" s="302">
        <f>R14+S14-T14</f>
        <v>77483489.85000001</v>
      </c>
    </row>
    <row r="15" spans="1:21" ht="40.5" customHeight="1">
      <c r="A15" s="328" t="s">
        <v>345</v>
      </c>
      <c r="B15" s="298">
        <v>1597149.38</v>
      </c>
      <c r="C15" s="299">
        <v>3564490.42</v>
      </c>
      <c r="D15" s="299">
        <v>5161639.8</v>
      </c>
      <c r="E15" s="299">
        <f>B15+C15-D15</f>
        <v>0</v>
      </c>
      <c r="F15" s="304">
        <v>0</v>
      </c>
      <c r="G15" s="305">
        <v>5917104.84</v>
      </c>
      <c r="H15" s="305">
        <v>5567601.84</v>
      </c>
      <c r="I15" s="306">
        <f>F15+G15-H15</f>
        <v>349503</v>
      </c>
      <c r="J15" s="304">
        <v>349503</v>
      </c>
      <c r="K15" s="305">
        <v>480000</v>
      </c>
      <c r="L15" s="305">
        <v>358719</v>
      </c>
      <c r="M15" s="306">
        <f>J15+K15-L15</f>
        <v>470784</v>
      </c>
      <c r="N15" s="300">
        <f>M15</f>
        <v>470784</v>
      </c>
      <c r="O15" s="305">
        <v>318000</v>
      </c>
      <c r="P15" s="305">
        <v>85000</v>
      </c>
      <c r="Q15" s="306">
        <f>N15+O15-P15</f>
        <v>703784</v>
      </c>
      <c r="R15" s="300">
        <v>703784</v>
      </c>
      <c r="S15" s="305">
        <v>1676244</v>
      </c>
      <c r="T15" s="305">
        <v>1365604</v>
      </c>
      <c r="U15" s="306">
        <f>R15+S15-T15</f>
        <v>1014424</v>
      </c>
    </row>
    <row r="16" spans="1:21" ht="40.5" customHeight="1">
      <c r="A16" s="328" t="s">
        <v>346</v>
      </c>
      <c r="B16" s="298">
        <v>0</v>
      </c>
      <c r="C16" s="299">
        <v>15288000</v>
      </c>
      <c r="D16" s="299">
        <v>288000</v>
      </c>
      <c r="E16" s="299">
        <f>B16+C16-D16</f>
        <v>15000000</v>
      </c>
      <c r="F16" s="313">
        <v>15000000</v>
      </c>
      <c r="G16" s="314">
        <v>0</v>
      </c>
      <c r="H16" s="314">
        <v>15000000</v>
      </c>
      <c r="I16" s="315">
        <f>F16+G16-H16</f>
        <v>0</v>
      </c>
      <c r="J16" s="313">
        <v>0</v>
      </c>
      <c r="K16" s="314">
        <v>0</v>
      </c>
      <c r="L16" s="314">
        <v>0</v>
      </c>
      <c r="M16" s="315">
        <v>0</v>
      </c>
      <c r="N16" s="300">
        <f>M16</f>
        <v>0</v>
      </c>
      <c r="O16" s="314">
        <v>0</v>
      </c>
      <c r="P16" s="314">
        <v>0</v>
      </c>
      <c r="Q16" s="315">
        <v>0</v>
      </c>
      <c r="R16" s="300">
        <v>0</v>
      </c>
      <c r="S16" s="314">
        <v>1673001</v>
      </c>
      <c r="T16" s="314">
        <v>1673001</v>
      </c>
      <c r="U16" s="315">
        <v>0</v>
      </c>
    </row>
    <row r="17" spans="1:21" ht="40.5" customHeight="1">
      <c r="A17" s="316" t="s">
        <v>347</v>
      </c>
      <c r="B17" s="317"/>
      <c r="C17" s="317"/>
      <c r="D17" s="317"/>
      <c r="E17" s="317"/>
      <c r="F17" s="318">
        <v>0</v>
      </c>
      <c r="G17" s="319">
        <v>0</v>
      </c>
      <c r="H17" s="319">
        <v>0</v>
      </c>
      <c r="I17" s="320">
        <v>0</v>
      </c>
      <c r="J17" s="318">
        <v>6000000</v>
      </c>
      <c r="K17" s="319">
        <v>0</v>
      </c>
      <c r="L17" s="319">
        <v>2700000</v>
      </c>
      <c r="M17" s="320">
        <f>J17+K17-L17</f>
        <v>3300000</v>
      </c>
      <c r="N17" s="300">
        <f>M17</f>
        <v>3300000</v>
      </c>
      <c r="O17" s="319">
        <v>0</v>
      </c>
      <c r="P17" s="319">
        <v>1000000</v>
      </c>
      <c r="Q17" s="320">
        <f>N17+O17-P17</f>
        <v>2300000</v>
      </c>
      <c r="R17" s="300">
        <v>2300000</v>
      </c>
      <c r="S17" s="319">
        <v>0</v>
      </c>
      <c r="T17" s="319">
        <v>1000000</v>
      </c>
      <c r="U17" s="320">
        <f>R17+S17-T17</f>
        <v>1300000</v>
      </c>
    </row>
    <row r="18" spans="1:21" ht="40.5" customHeight="1" thickBot="1">
      <c r="A18" s="316" t="s">
        <v>110</v>
      </c>
      <c r="B18" s="317"/>
      <c r="C18" s="317"/>
      <c r="D18" s="317"/>
      <c r="E18" s="317"/>
      <c r="F18" s="318">
        <v>0</v>
      </c>
      <c r="G18" s="319">
        <v>0</v>
      </c>
      <c r="H18" s="319">
        <v>0</v>
      </c>
      <c r="I18" s="320">
        <v>0</v>
      </c>
      <c r="J18" s="318">
        <v>0</v>
      </c>
      <c r="K18" s="319">
        <v>258499</v>
      </c>
      <c r="L18" s="319">
        <v>0</v>
      </c>
      <c r="M18" s="320">
        <f>J18+K18-L18</f>
        <v>258499</v>
      </c>
      <c r="N18" s="300">
        <f>M18</f>
        <v>258499</v>
      </c>
      <c r="O18" s="319">
        <v>202897</v>
      </c>
      <c r="P18" s="319">
        <v>1297</v>
      </c>
      <c r="Q18" s="320">
        <f>N18+O18-P18</f>
        <v>460099</v>
      </c>
      <c r="R18" s="300">
        <v>460099</v>
      </c>
      <c r="S18" s="319">
        <v>1457941</v>
      </c>
      <c r="T18" s="319">
        <v>403200</v>
      </c>
      <c r="U18" s="320">
        <f>R18+S18-T18</f>
        <v>1514840</v>
      </c>
    </row>
    <row r="19" spans="1:21" ht="40.5" customHeight="1" thickBot="1" thickTop="1">
      <c r="A19" s="329" t="s">
        <v>32</v>
      </c>
      <c r="B19" s="321">
        <f>SUM(B13:B16)</f>
        <v>5359090700.04</v>
      </c>
      <c r="C19" s="322">
        <f>SUM(C13:C16)</f>
        <v>564760013.54</v>
      </c>
      <c r="D19" s="322">
        <f>SUM(D13:D16)</f>
        <v>416571811.96000004</v>
      </c>
      <c r="E19" s="322">
        <f>SUM(E13:E16)</f>
        <v>5507278901.62</v>
      </c>
      <c r="F19" s="323">
        <f aca="true" t="shared" si="10" ref="F19:M19">SUM(F13:F18)</f>
        <v>5507278901.62</v>
      </c>
      <c r="G19" s="323">
        <f t="shared" si="10"/>
        <v>382577633.03999996</v>
      </c>
      <c r="H19" s="323">
        <f t="shared" si="10"/>
        <v>334535822.09</v>
      </c>
      <c r="I19" s="323">
        <f t="shared" si="10"/>
        <v>5555320712.570001</v>
      </c>
      <c r="J19" s="323">
        <f t="shared" si="10"/>
        <v>5561320712.570001</v>
      </c>
      <c r="K19" s="323">
        <f t="shared" si="10"/>
        <v>609492408.98</v>
      </c>
      <c r="L19" s="323">
        <f t="shared" si="10"/>
        <v>448839013.94</v>
      </c>
      <c r="M19" s="323">
        <f t="shared" si="10"/>
        <v>5721974107.61</v>
      </c>
      <c r="N19" s="323">
        <f aca="true" t="shared" si="11" ref="N19:U19">SUM(N13:N18)</f>
        <v>5721974107.61</v>
      </c>
      <c r="O19" s="323">
        <f t="shared" si="11"/>
        <v>567563339.07</v>
      </c>
      <c r="P19" s="323">
        <f t="shared" si="11"/>
        <v>501806015.43000007</v>
      </c>
      <c r="Q19" s="323">
        <f t="shared" si="11"/>
        <v>5787731431.25</v>
      </c>
      <c r="R19" s="323">
        <f t="shared" si="11"/>
        <v>5787731431.25</v>
      </c>
      <c r="S19" s="323">
        <f t="shared" si="11"/>
        <v>2741101138.63</v>
      </c>
      <c r="T19" s="323">
        <f t="shared" si="11"/>
        <v>2404938110.3700004</v>
      </c>
      <c r="U19" s="323">
        <f t="shared" si="11"/>
        <v>6123894459.51</v>
      </c>
    </row>
    <row r="20" spans="1:21" ht="45" customHeight="1" thickTop="1">
      <c r="A20" s="1374"/>
      <c r="B20" s="1374"/>
      <c r="C20" s="1374"/>
      <c r="D20" s="1374"/>
      <c r="E20" s="1374"/>
      <c r="F20" s="1374"/>
      <c r="G20" s="1374"/>
      <c r="H20" s="1374"/>
      <c r="I20" s="1374"/>
      <c r="J20" s="1374"/>
      <c r="K20" s="1374"/>
      <c r="L20" s="1374"/>
      <c r="M20" s="1374"/>
      <c r="N20" s="1375"/>
      <c r="O20" s="1375"/>
      <c r="P20" s="1375"/>
      <c r="Q20" s="1375"/>
      <c r="R20" s="324"/>
      <c r="S20" s="324"/>
      <c r="T20" s="324"/>
      <c r="U20" s="324"/>
    </row>
    <row r="21" spans="1:18" ht="15">
      <c r="A21" s="330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5"/>
      <c r="R21" s="225"/>
    </row>
    <row r="22" spans="1:13" ht="15">
      <c r="A22" s="1367"/>
      <c r="B22" s="1367"/>
      <c r="C22" s="1367"/>
      <c r="D22" s="1367"/>
      <c r="E22" s="1367"/>
      <c r="F22" s="1367"/>
      <c r="G22" s="1367"/>
      <c r="H22" s="1367"/>
      <c r="I22" s="1367"/>
      <c r="J22" s="1367"/>
      <c r="K22" s="1367"/>
      <c r="L22" s="1367"/>
      <c r="M22" s="1367"/>
    </row>
    <row r="23" spans="1:13" ht="15">
      <c r="A23" s="330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</row>
    <row r="24" spans="1:13" ht="15">
      <c r="A24" s="330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</row>
    <row r="25" spans="1:13" ht="15">
      <c r="A25" s="330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</row>
    <row r="26" spans="1:13" ht="15">
      <c r="A26" s="330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</row>
    <row r="27" spans="1:13" ht="15">
      <c r="A27" s="330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  <row r="28" spans="1:13" ht="15">
      <c r="A28" s="330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</row>
    <row r="29" spans="1:13" ht="15">
      <c r="A29" s="330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</row>
    <row r="30" spans="1:13" ht="15">
      <c r="A30" s="330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</row>
    <row r="31" spans="1:13" ht="15">
      <c r="A31" s="330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</row>
    <row r="32" spans="1:13" ht="15">
      <c r="A32" s="330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</row>
    <row r="33" spans="1:13" ht="15">
      <c r="A33" s="330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</row>
  </sheetData>
  <sheetProtection/>
  <mergeCells count="10">
    <mergeCell ref="R3:U3"/>
    <mergeCell ref="B2:U2"/>
    <mergeCell ref="A1:T1"/>
    <mergeCell ref="A22:M22"/>
    <mergeCell ref="A2:A4"/>
    <mergeCell ref="B3:E3"/>
    <mergeCell ref="F3:I3"/>
    <mergeCell ref="J3:M3"/>
    <mergeCell ref="N3:Q3"/>
    <mergeCell ref="A20:Q20"/>
  </mergeCells>
  <printOptions horizontalCentered="1"/>
  <pageMargins left="0.17" right="0.15748031496062992" top="0.35433070866141736" bottom="0.3937007874015748" header="0.2755905511811024" footer="0.1968503937007874"/>
  <pageSetup horizontalDpi="600" verticalDpi="600" orientation="landscape" paperSize="9" scale="74" r:id="rId3"/>
  <headerFooter>
    <oddFooter>&amp;L&amp;"Times New Roman,Obyčejné"Závěrečný účet 2012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3"/>
  <sheetViews>
    <sheetView view="pageBreakPreview" zoomScaleSheetLayoutView="100" zoomScalePageLayoutView="0" workbookViewId="0" topLeftCell="A10">
      <selection activeCell="A13" sqref="A13:Q13"/>
    </sheetView>
  </sheetViews>
  <sheetFormatPr defaultColWidth="44.375" defaultRowHeight="12.75"/>
  <cols>
    <col min="1" max="1" width="23.875" style="331" customWidth="1"/>
    <col min="2" max="9" width="15.75390625" style="217" hidden="1" customWidth="1"/>
    <col min="10" max="18" width="14.00390625" style="217" customWidth="1"/>
    <col min="19" max="19" width="13.125" style="217" customWidth="1"/>
    <col min="20" max="20" width="13.00390625" style="217" customWidth="1"/>
    <col min="21" max="21" width="14.00390625" style="217" customWidth="1"/>
    <col min="22" max="16384" width="44.375" style="217" customWidth="1"/>
  </cols>
  <sheetData>
    <row r="1" spans="1:21" ht="64.5" customHeight="1">
      <c r="A1" s="1363" t="s">
        <v>447</v>
      </c>
      <c r="B1" s="1364"/>
      <c r="C1" s="1364"/>
      <c r="D1" s="1364"/>
      <c r="E1" s="1364"/>
      <c r="F1" s="1364"/>
      <c r="G1" s="1364"/>
      <c r="H1" s="1364"/>
      <c r="I1" s="1364"/>
      <c r="J1" s="1365"/>
      <c r="K1" s="1365"/>
      <c r="L1" s="1365"/>
      <c r="M1" s="1365"/>
      <c r="N1" s="1366"/>
      <c r="O1" s="1366"/>
      <c r="P1" s="1366"/>
      <c r="Q1" s="1366"/>
      <c r="R1" s="1366"/>
      <c r="S1" s="1366"/>
      <c r="T1" s="1366"/>
      <c r="U1" s="288" t="s">
        <v>434</v>
      </c>
    </row>
    <row r="2" spans="1:21" s="324" customFormat="1" ht="25.5" customHeight="1">
      <c r="A2" s="1386" t="s">
        <v>330</v>
      </c>
      <c r="B2" s="332" t="s">
        <v>331</v>
      </c>
      <c r="C2" s="333"/>
      <c r="D2" s="333"/>
      <c r="E2" s="333"/>
      <c r="F2" s="1380" t="s">
        <v>331</v>
      </c>
      <c r="G2" s="1381"/>
      <c r="H2" s="1381"/>
      <c r="I2" s="1381"/>
      <c r="J2" s="1381"/>
      <c r="K2" s="1381"/>
      <c r="L2" s="1381"/>
      <c r="M2" s="1381"/>
      <c r="N2" s="1382"/>
      <c r="O2" s="1382"/>
      <c r="P2" s="1382"/>
      <c r="Q2" s="1382"/>
      <c r="R2" s="1382"/>
      <c r="S2" s="1382"/>
      <c r="T2" s="1382"/>
      <c r="U2" s="1383"/>
    </row>
    <row r="3" spans="1:21" s="324" customFormat="1" ht="24" customHeight="1">
      <c r="A3" s="1387"/>
      <c r="B3" s="1377">
        <v>2008</v>
      </c>
      <c r="C3" s="1377"/>
      <c r="D3" s="1377"/>
      <c r="E3" s="1389"/>
      <c r="F3" s="1376">
        <v>2009</v>
      </c>
      <c r="G3" s="1377"/>
      <c r="H3" s="1378"/>
      <c r="I3" s="1379"/>
      <c r="J3" s="1376">
        <v>2010</v>
      </c>
      <c r="K3" s="1377"/>
      <c r="L3" s="1378"/>
      <c r="M3" s="1379"/>
      <c r="N3" s="1376">
        <v>2011</v>
      </c>
      <c r="O3" s="1377"/>
      <c r="P3" s="1378"/>
      <c r="Q3" s="1379"/>
      <c r="R3" s="1376">
        <v>2012</v>
      </c>
      <c r="S3" s="1377"/>
      <c r="T3" s="1378"/>
      <c r="U3" s="1379"/>
    </row>
    <row r="4" spans="1:21" s="324" customFormat="1" ht="27.75" customHeight="1">
      <c r="A4" s="1388"/>
      <c r="B4" s="334" t="s">
        <v>332</v>
      </c>
      <c r="C4" s="334" t="s">
        <v>333</v>
      </c>
      <c r="D4" s="334" t="s">
        <v>334</v>
      </c>
      <c r="E4" s="335" t="s">
        <v>335</v>
      </c>
      <c r="F4" s="336" t="s">
        <v>332</v>
      </c>
      <c r="G4" s="334" t="s">
        <v>333</v>
      </c>
      <c r="H4" s="334" t="s">
        <v>334</v>
      </c>
      <c r="I4" s="335" t="s">
        <v>335</v>
      </c>
      <c r="J4" s="336" t="s">
        <v>332</v>
      </c>
      <c r="K4" s="334" t="s">
        <v>333</v>
      </c>
      <c r="L4" s="334" t="s">
        <v>334</v>
      </c>
      <c r="M4" s="335" t="s">
        <v>335</v>
      </c>
      <c r="N4" s="336" t="s">
        <v>332</v>
      </c>
      <c r="O4" s="334" t="s">
        <v>333</v>
      </c>
      <c r="P4" s="334" t="s">
        <v>334</v>
      </c>
      <c r="Q4" s="335" t="s">
        <v>335</v>
      </c>
      <c r="R4" s="336" t="s">
        <v>332</v>
      </c>
      <c r="S4" s="334" t="s">
        <v>333</v>
      </c>
      <c r="T4" s="334" t="s">
        <v>334</v>
      </c>
      <c r="U4" s="335" t="s">
        <v>335</v>
      </c>
    </row>
    <row r="5" spans="1:21" s="324" customFormat="1" ht="51" customHeight="1">
      <c r="A5" s="337" t="s">
        <v>336</v>
      </c>
      <c r="B5" s="338">
        <v>39226</v>
      </c>
      <c r="C5" s="338">
        <v>36716.5</v>
      </c>
      <c r="D5" s="338">
        <v>8900</v>
      </c>
      <c r="E5" s="339">
        <v>67042.5</v>
      </c>
      <c r="F5" s="340">
        <v>67042.5</v>
      </c>
      <c r="G5" s="338">
        <v>7846</v>
      </c>
      <c r="H5" s="338">
        <v>13174.5</v>
      </c>
      <c r="I5" s="341">
        <v>61714</v>
      </c>
      <c r="J5" s="339">
        <v>61714</v>
      </c>
      <c r="K5" s="338">
        <v>190458</v>
      </c>
      <c r="L5" s="338">
        <v>0</v>
      </c>
      <c r="M5" s="341">
        <f aca="true" t="shared" si="0" ref="M5:M11">J5+K5-L5</f>
        <v>252172</v>
      </c>
      <c r="N5" s="340">
        <f>M5</f>
        <v>252172</v>
      </c>
      <c r="O5" s="338"/>
      <c r="P5" s="338"/>
      <c r="Q5" s="341">
        <f>N5+O5-P5</f>
        <v>252172</v>
      </c>
      <c r="R5" s="340">
        <v>252172</v>
      </c>
      <c r="S5" s="338">
        <v>0</v>
      </c>
      <c r="T5" s="338">
        <v>0</v>
      </c>
      <c r="U5" s="341">
        <v>252172</v>
      </c>
    </row>
    <row r="6" spans="1:21" s="324" customFormat="1" ht="51" customHeight="1">
      <c r="A6" s="342" t="s">
        <v>337</v>
      </c>
      <c r="B6" s="305">
        <v>2679764.03</v>
      </c>
      <c r="C6" s="305">
        <v>669253.2</v>
      </c>
      <c r="D6" s="305">
        <v>59872</v>
      </c>
      <c r="E6" s="343">
        <v>3289145.23</v>
      </c>
      <c r="F6" s="304">
        <v>3289145.23</v>
      </c>
      <c r="G6" s="305">
        <v>458710.56</v>
      </c>
      <c r="H6" s="305">
        <v>86851.3</v>
      </c>
      <c r="I6" s="306">
        <v>3661004.49</v>
      </c>
      <c r="J6" s="343">
        <v>3661004.49</v>
      </c>
      <c r="K6" s="305">
        <v>559844</v>
      </c>
      <c r="L6" s="305">
        <v>114890</v>
      </c>
      <c r="M6" s="306">
        <f t="shared" si="0"/>
        <v>4105958.49</v>
      </c>
      <c r="N6" s="304">
        <f aca="true" t="shared" si="1" ref="N6:N11">M6</f>
        <v>4105958.49</v>
      </c>
      <c r="O6" s="305">
        <v>326165.2</v>
      </c>
      <c r="P6" s="305">
        <v>114441.3</v>
      </c>
      <c r="Q6" s="306">
        <f aca="true" t="shared" si="2" ref="Q6:Q11">N6+O6-P6</f>
        <v>4317682.390000001</v>
      </c>
      <c r="R6" s="304">
        <v>4317682.39</v>
      </c>
      <c r="S6" s="305">
        <v>402500.2</v>
      </c>
      <c r="T6" s="305">
        <v>293752.55</v>
      </c>
      <c r="U6" s="306">
        <f>SUM(R6+S6-T6)</f>
        <v>4426430.04</v>
      </c>
    </row>
    <row r="7" spans="1:21" s="324" customFormat="1" ht="51" customHeight="1">
      <c r="A7" s="342" t="s">
        <v>338</v>
      </c>
      <c r="B7" s="305">
        <v>170883</v>
      </c>
      <c r="C7" s="305">
        <v>113899</v>
      </c>
      <c r="D7" s="305">
        <v>113899</v>
      </c>
      <c r="E7" s="343">
        <v>170883</v>
      </c>
      <c r="F7" s="304">
        <v>170883</v>
      </c>
      <c r="G7" s="305">
        <v>0</v>
      </c>
      <c r="H7" s="305">
        <v>0</v>
      </c>
      <c r="I7" s="306">
        <v>170883</v>
      </c>
      <c r="J7" s="343">
        <v>170883</v>
      </c>
      <c r="K7" s="305">
        <v>6843000</v>
      </c>
      <c r="L7" s="305">
        <v>0</v>
      </c>
      <c r="M7" s="306">
        <f t="shared" si="0"/>
        <v>7013883</v>
      </c>
      <c r="N7" s="304">
        <f t="shared" si="1"/>
        <v>7013883</v>
      </c>
      <c r="O7" s="305"/>
      <c r="P7" s="305"/>
      <c r="Q7" s="306">
        <f t="shared" si="2"/>
        <v>7013883</v>
      </c>
      <c r="R7" s="304">
        <v>7013883</v>
      </c>
      <c r="S7" s="305">
        <v>148484</v>
      </c>
      <c r="T7" s="305">
        <v>319367</v>
      </c>
      <c r="U7" s="306">
        <v>6843000</v>
      </c>
    </row>
    <row r="8" spans="1:21" s="324" customFormat="1" ht="51" customHeight="1">
      <c r="A8" s="342" t="s">
        <v>339</v>
      </c>
      <c r="B8" s="305">
        <v>59606050.82</v>
      </c>
      <c r="C8" s="305">
        <v>3765711.92</v>
      </c>
      <c r="D8" s="305">
        <v>2293486.3</v>
      </c>
      <c r="E8" s="343">
        <v>61078276.44</v>
      </c>
      <c r="F8" s="304">
        <v>61078275.44</v>
      </c>
      <c r="G8" s="305">
        <v>6701511.16</v>
      </c>
      <c r="H8" s="305">
        <v>13096528.8</v>
      </c>
      <c r="I8" s="306">
        <v>54683257.8</v>
      </c>
      <c r="J8" s="343">
        <v>54683257.8</v>
      </c>
      <c r="K8" s="305">
        <v>5864352.59</v>
      </c>
      <c r="L8" s="305">
        <v>2061007.74</v>
      </c>
      <c r="M8" s="306">
        <f t="shared" si="0"/>
        <v>58486602.65</v>
      </c>
      <c r="N8" s="304">
        <f t="shared" si="1"/>
        <v>58486602.65</v>
      </c>
      <c r="O8" s="305">
        <v>7026775.26</v>
      </c>
      <c r="P8" s="305">
        <v>3891973.71</v>
      </c>
      <c r="Q8" s="306">
        <f t="shared" si="2"/>
        <v>61621404.199999996</v>
      </c>
      <c r="R8" s="304">
        <v>61621404.2</v>
      </c>
      <c r="S8" s="933">
        <v>11248532.88</v>
      </c>
      <c r="T8" s="933">
        <v>8385650.78</v>
      </c>
      <c r="U8" s="934">
        <v>64484286.3</v>
      </c>
    </row>
    <row r="9" spans="1:21" s="324" customFormat="1" ht="51" customHeight="1">
      <c r="A9" s="342" t="s">
        <v>341</v>
      </c>
      <c r="B9" s="305">
        <v>127846659.03</v>
      </c>
      <c r="C9" s="305">
        <v>12559007.18</v>
      </c>
      <c r="D9" s="305">
        <v>4772006.44</v>
      </c>
      <c r="E9" s="343">
        <v>135633659.77</v>
      </c>
      <c r="F9" s="304">
        <v>135742679.77</v>
      </c>
      <c r="G9" s="305">
        <v>16682303.93</v>
      </c>
      <c r="H9" s="305">
        <v>3994670.26</v>
      </c>
      <c r="I9" s="306">
        <v>148430313.44</v>
      </c>
      <c r="J9" s="343">
        <v>148430313.44</v>
      </c>
      <c r="K9" s="305">
        <v>11815407.97</v>
      </c>
      <c r="L9" s="305">
        <v>5342199.53</v>
      </c>
      <c r="M9" s="306">
        <f t="shared" si="0"/>
        <v>154903521.88</v>
      </c>
      <c r="N9" s="304">
        <f t="shared" si="1"/>
        <v>154903521.88</v>
      </c>
      <c r="O9" s="305">
        <v>13645463.81</v>
      </c>
      <c r="P9" s="305">
        <v>6214959.17</v>
      </c>
      <c r="Q9" s="306">
        <f t="shared" si="2"/>
        <v>162334026.52</v>
      </c>
      <c r="R9" s="304">
        <v>162334026.52</v>
      </c>
      <c r="S9" s="933">
        <v>18252532.06</v>
      </c>
      <c r="T9" s="933">
        <v>10964034.59</v>
      </c>
      <c r="U9" s="934">
        <f>SUM(R9+S9-T9)</f>
        <v>169622523.99</v>
      </c>
    </row>
    <row r="10" spans="1:21" s="324" customFormat="1" ht="51" customHeight="1">
      <c r="A10" s="342" t="s">
        <v>342</v>
      </c>
      <c r="B10" s="305">
        <v>9894</v>
      </c>
      <c r="C10" s="305">
        <v>0</v>
      </c>
      <c r="D10" s="305">
        <v>0</v>
      </c>
      <c r="E10" s="343">
        <v>9894</v>
      </c>
      <c r="F10" s="304">
        <v>9894</v>
      </c>
      <c r="G10" s="305">
        <v>0</v>
      </c>
      <c r="H10" s="305">
        <v>0</v>
      </c>
      <c r="I10" s="306">
        <v>9894</v>
      </c>
      <c r="J10" s="343">
        <v>9894</v>
      </c>
      <c r="K10" s="305">
        <v>0</v>
      </c>
      <c r="L10" s="305">
        <v>0</v>
      </c>
      <c r="M10" s="306">
        <f t="shared" si="0"/>
        <v>9894</v>
      </c>
      <c r="N10" s="304">
        <f t="shared" si="1"/>
        <v>9894</v>
      </c>
      <c r="O10" s="305"/>
      <c r="P10" s="305"/>
      <c r="Q10" s="306">
        <f t="shared" si="2"/>
        <v>9894</v>
      </c>
      <c r="R10" s="304">
        <v>9894</v>
      </c>
      <c r="S10" s="305">
        <v>0</v>
      </c>
      <c r="T10" s="305">
        <v>9894</v>
      </c>
      <c r="U10" s="306">
        <v>0</v>
      </c>
    </row>
    <row r="11" spans="1:21" s="324" customFormat="1" ht="51" customHeight="1" thickBot="1">
      <c r="A11" s="344" t="s">
        <v>343</v>
      </c>
      <c r="B11" s="314">
        <v>204425</v>
      </c>
      <c r="C11" s="314">
        <v>25000</v>
      </c>
      <c r="D11" s="314">
        <v>0</v>
      </c>
      <c r="E11" s="345">
        <v>229425</v>
      </c>
      <c r="F11" s="313">
        <v>253425</v>
      </c>
      <c r="G11" s="314">
        <v>0</v>
      </c>
      <c r="H11" s="314">
        <v>0</v>
      </c>
      <c r="I11" s="315">
        <v>253425</v>
      </c>
      <c r="J11" s="345">
        <v>253425</v>
      </c>
      <c r="K11" s="308">
        <v>0</v>
      </c>
      <c r="L11" s="314">
        <v>0</v>
      </c>
      <c r="M11" s="315">
        <f t="shared" si="0"/>
        <v>253425</v>
      </c>
      <c r="N11" s="307">
        <f t="shared" si="1"/>
        <v>253425</v>
      </c>
      <c r="O11" s="308"/>
      <c r="P11" s="308">
        <v>80000</v>
      </c>
      <c r="Q11" s="309">
        <f t="shared" si="2"/>
        <v>173425</v>
      </c>
      <c r="R11" s="307">
        <v>173425</v>
      </c>
      <c r="S11" s="308">
        <v>0</v>
      </c>
      <c r="T11" s="308">
        <v>0</v>
      </c>
      <c r="U11" s="309">
        <v>173425</v>
      </c>
    </row>
    <row r="12" spans="1:21" s="999" customFormat="1" ht="51" customHeight="1" thickTop="1">
      <c r="A12" s="346" t="s">
        <v>32</v>
      </c>
      <c r="B12" s="347">
        <f>SUM(B5:B11)</f>
        <v>190556901.88</v>
      </c>
      <c r="C12" s="347">
        <f>SUM(C5:C11)</f>
        <v>17169587.8</v>
      </c>
      <c r="D12" s="347">
        <f>SUM(D5:D11)</f>
        <v>7248163.74</v>
      </c>
      <c r="E12" s="348">
        <f>SUM(E5:E11)</f>
        <v>200478325.94</v>
      </c>
      <c r="F12" s="349">
        <f>SUM(F5:F11)</f>
        <v>200611344.94</v>
      </c>
      <c r="G12" s="349">
        <f aca="true" t="shared" si="3" ref="G12:M12">SUM(G5:G11)</f>
        <v>23850371.65</v>
      </c>
      <c r="H12" s="349">
        <f t="shared" si="3"/>
        <v>17191224.86</v>
      </c>
      <c r="I12" s="349">
        <f t="shared" si="3"/>
        <v>207270491.73</v>
      </c>
      <c r="J12" s="349">
        <f t="shared" si="3"/>
        <v>207270491.73</v>
      </c>
      <c r="K12" s="349">
        <f t="shared" si="3"/>
        <v>25273062.560000002</v>
      </c>
      <c r="L12" s="349">
        <f t="shared" si="3"/>
        <v>7518097.2700000005</v>
      </c>
      <c r="M12" s="349">
        <f t="shared" si="3"/>
        <v>225025457.01999998</v>
      </c>
      <c r="N12" s="349">
        <f aca="true" t="shared" si="4" ref="N12:U12">SUM(N5:N11)</f>
        <v>225025457.01999998</v>
      </c>
      <c r="O12" s="349">
        <f t="shared" si="4"/>
        <v>20998404.27</v>
      </c>
      <c r="P12" s="349">
        <f t="shared" si="4"/>
        <v>10301374.18</v>
      </c>
      <c r="Q12" s="349">
        <f t="shared" si="4"/>
        <v>235722487.11</v>
      </c>
      <c r="R12" s="349">
        <f t="shared" si="4"/>
        <v>235722487.11</v>
      </c>
      <c r="S12" s="349">
        <f t="shared" si="4"/>
        <v>30052049.14</v>
      </c>
      <c r="T12" s="349">
        <f t="shared" si="4"/>
        <v>19972698.92</v>
      </c>
      <c r="U12" s="349">
        <f t="shared" si="4"/>
        <v>245801837.33</v>
      </c>
    </row>
    <row r="13" spans="1:21" s="226" customFormat="1" ht="42" customHeight="1">
      <c r="A13" s="1384" t="s">
        <v>755</v>
      </c>
      <c r="B13" s="1384"/>
      <c r="C13" s="1384"/>
      <c r="D13" s="1384"/>
      <c r="E13" s="1384"/>
      <c r="F13" s="1384"/>
      <c r="G13" s="1384"/>
      <c r="H13" s="1384"/>
      <c r="I13" s="1385"/>
      <c r="J13" s="1385"/>
      <c r="K13" s="1385"/>
      <c r="L13" s="1385"/>
      <c r="M13" s="1385"/>
      <c r="N13" s="1385"/>
      <c r="O13" s="1385"/>
      <c r="P13" s="1385"/>
      <c r="Q13" s="1385"/>
      <c r="R13" s="350"/>
      <c r="S13" s="350"/>
      <c r="T13" s="350"/>
      <c r="U13" s="350"/>
    </row>
  </sheetData>
  <sheetProtection/>
  <mergeCells count="9">
    <mergeCell ref="R3:U3"/>
    <mergeCell ref="A1:T1"/>
    <mergeCell ref="F2:U2"/>
    <mergeCell ref="A13:Q13"/>
    <mergeCell ref="N3:Q3"/>
    <mergeCell ref="A2:A4"/>
    <mergeCell ref="B3:E3"/>
    <mergeCell ref="F3:I3"/>
    <mergeCell ref="J3:M3"/>
  </mergeCells>
  <printOptions horizontalCentered="1"/>
  <pageMargins left="0.15748031496062992" right="0.15748031496062992" top="0.61" bottom="0.7874015748031497" header="0.31496062992125984" footer="0.31496062992125984"/>
  <pageSetup horizontalDpi="600" verticalDpi="600" orientation="landscape" paperSize="9" scale="77" r:id="rId1"/>
  <headerFooter>
    <oddFooter>&amp;L&amp;"Times New Roman,Obyčejné"Závěrečný účet 2012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81"/>
  <sheetViews>
    <sheetView view="pageBreakPreview" zoomScaleSheetLayoutView="100" zoomScalePageLayoutView="0" workbookViewId="0" topLeftCell="A34">
      <selection activeCell="A48" sqref="A48"/>
    </sheetView>
  </sheetViews>
  <sheetFormatPr defaultColWidth="9.00390625" defaultRowHeight="12.75"/>
  <cols>
    <col min="1" max="1" width="83.875" style="229" customWidth="1"/>
    <col min="2" max="2" width="18.875" style="1016" customWidth="1"/>
    <col min="3" max="3" width="14.00390625" style="229" bestFit="1" customWidth="1"/>
    <col min="4" max="4" width="13.375" style="228" customWidth="1"/>
    <col min="5" max="5" width="11.625" style="228" bestFit="1" customWidth="1"/>
    <col min="6" max="16384" width="9.125" style="229" customWidth="1"/>
  </cols>
  <sheetData>
    <row r="1" ht="12.75">
      <c r="B1" s="1032" t="s">
        <v>435</v>
      </c>
    </row>
    <row r="2" spans="1:3" ht="27.75" customHeight="1">
      <c r="A2" s="1390" t="s">
        <v>448</v>
      </c>
      <c r="B2" s="1391"/>
      <c r="C2" s="227"/>
    </row>
    <row r="3" spans="1:3" ht="23.25" customHeight="1">
      <c r="A3" s="1392" t="s">
        <v>348</v>
      </c>
      <c r="B3" s="1393"/>
      <c r="C3" s="227"/>
    </row>
    <row r="4" spans="1:256" ht="23.25" customHeight="1">
      <c r="A4" s="1394" t="s">
        <v>349</v>
      </c>
      <c r="B4" s="1395"/>
      <c r="C4" s="230"/>
      <c r="D4" s="231"/>
      <c r="E4" s="231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  <c r="HT4" s="232"/>
      <c r="HU4" s="232"/>
      <c r="HV4" s="232"/>
      <c r="HW4" s="232"/>
      <c r="HX4" s="232"/>
      <c r="HY4" s="232"/>
      <c r="HZ4" s="232"/>
      <c r="IA4" s="232"/>
      <c r="IB4" s="232"/>
      <c r="IC4" s="232"/>
      <c r="ID4" s="232"/>
      <c r="IE4" s="232"/>
      <c r="IF4" s="232"/>
      <c r="IG4" s="232"/>
      <c r="IH4" s="232"/>
      <c r="II4" s="232"/>
      <c r="IJ4" s="232"/>
      <c r="IK4" s="232"/>
      <c r="IL4" s="232"/>
      <c r="IM4" s="232"/>
      <c r="IN4" s="232"/>
      <c r="IO4" s="232"/>
      <c r="IP4" s="232"/>
      <c r="IQ4" s="232"/>
      <c r="IR4" s="232"/>
      <c r="IS4" s="232"/>
      <c r="IT4" s="232"/>
      <c r="IU4" s="232"/>
      <c r="IV4" s="232"/>
    </row>
    <row r="5" spans="1:256" ht="23.25" customHeight="1">
      <c r="A5" s="235" t="s">
        <v>706</v>
      </c>
      <c r="B5" s="236">
        <v>-47000</v>
      </c>
      <c r="C5" s="230"/>
      <c r="D5" s="231"/>
      <c r="E5" s="231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  <c r="HT5" s="232"/>
      <c r="HU5" s="232"/>
      <c r="HV5" s="232"/>
      <c r="HW5" s="232"/>
      <c r="HX5" s="232"/>
      <c r="HY5" s="232"/>
      <c r="HZ5" s="232"/>
      <c r="IA5" s="232"/>
      <c r="IB5" s="232"/>
      <c r="IC5" s="232"/>
      <c r="ID5" s="232"/>
      <c r="IE5" s="232"/>
      <c r="IF5" s="232"/>
      <c r="IG5" s="232"/>
      <c r="IH5" s="232"/>
      <c r="II5" s="232"/>
      <c r="IJ5" s="232"/>
      <c r="IK5" s="232"/>
      <c r="IL5" s="232"/>
      <c r="IM5" s="232"/>
      <c r="IN5" s="232"/>
      <c r="IO5" s="232"/>
      <c r="IP5" s="232"/>
      <c r="IQ5" s="232"/>
      <c r="IR5" s="232"/>
      <c r="IS5" s="232"/>
      <c r="IT5" s="232"/>
      <c r="IU5" s="232"/>
      <c r="IV5" s="232"/>
    </row>
    <row r="6" spans="1:256" ht="27" customHeight="1">
      <c r="A6" s="237" t="s">
        <v>32</v>
      </c>
      <c r="B6" s="238">
        <f>SUM(B5:B5)</f>
        <v>-47000</v>
      </c>
      <c r="C6" s="230"/>
      <c r="D6" s="231"/>
      <c r="E6" s="231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2"/>
      <c r="FK6" s="232"/>
      <c r="FL6" s="232"/>
      <c r="FM6" s="232"/>
      <c r="FN6" s="232"/>
      <c r="FO6" s="232"/>
      <c r="FP6" s="232"/>
      <c r="FQ6" s="232"/>
      <c r="FR6" s="232"/>
      <c r="FS6" s="232"/>
      <c r="FT6" s="232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232"/>
      <c r="GQ6" s="232"/>
      <c r="GR6" s="232"/>
      <c r="GS6" s="232"/>
      <c r="GT6" s="232"/>
      <c r="GU6" s="232"/>
      <c r="GV6" s="232"/>
      <c r="GW6" s="232"/>
      <c r="GX6" s="232"/>
      <c r="GY6" s="232"/>
      <c r="GZ6" s="232"/>
      <c r="HA6" s="232"/>
      <c r="HB6" s="232"/>
      <c r="HC6" s="232"/>
      <c r="HD6" s="232"/>
      <c r="HE6" s="232"/>
      <c r="HF6" s="232"/>
      <c r="HG6" s="232"/>
      <c r="HH6" s="232"/>
      <c r="HI6" s="232"/>
      <c r="HJ6" s="232"/>
      <c r="HK6" s="232"/>
      <c r="HL6" s="232"/>
      <c r="HM6" s="232"/>
      <c r="HN6" s="232"/>
      <c r="HO6" s="232"/>
      <c r="HP6" s="232"/>
      <c r="HQ6" s="232"/>
      <c r="HR6" s="232"/>
      <c r="HS6" s="232"/>
      <c r="HT6" s="232"/>
      <c r="HU6" s="232"/>
      <c r="HV6" s="232"/>
      <c r="HW6" s="232"/>
      <c r="HX6" s="232"/>
      <c r="HY6" s="232"/>
      <c r="HZ6" s="232"/>
      <c r="IA6" s="232"/>
      <c r="IB6" s="232"/>
      <c r="IC6" s="232"/>
      <c r="ID6" s="232"/>
      <c r="IE6" s="232"/>
      <c r="IF6" s="232"/>
      <c r="IG6" s="232"/>
      <c r="IH6" s="232"/>
      <c r="II6" s="232"/>
      <c r="IJ6" s="232"/>
      <c r="IK6" s="232"/>
      <c r="IL6" s="232"/>
      <c r="IM6" s="232"/>
      <c r="IN6" s="232"/>
      <c r="IO6" s="232"/>
      <c r="IP6" s="232"/>
      <c r="IQ6" s="232"/>
      <c r="IR6" s="232"/>
      <c r="IS6" s="232"/>
      <c r="IT6" s="232"/>
      <c r="IU6" s="232"/>
      <c r="IV6" s="232"/>
    </row>
    <row r="7" spans="1:256" ht="23.25" customHeight="1">
      <c r="A7" s="1394" t="s">
        <v>350</v>
      </c>
      <c r="B7" s="1395"/>
      <c r="C7" s="230"/>
      <c r="D7" s="231"/>
      <c r="E7" s="231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/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32"/>
      <c r="GD7" s="232"/>
      <c r="GE7" s="232"/>
      <c r="GF7" s="232"/>
      <c r="GG7" s="232"/>
      <c r="GH7" s="232"/>
      <c r="GI7" s="232"/>
      <c r="GJ7" s="232"/>
      <c r="GK7" s="232"/>
      <c r="GL7" s="232"/>
      <c r="GM7" s="232"/>
      <c r="GN7" s="232"/>
      <c r="GO7" s="232"/>
      <c r="GP7" s="232"/>
      <c r="GQ7" s="232"/>
      <c r="GR7" s="232"/>
      <c r="GS7" s="232"/>
      <c r="GT7" s="232"/>
      <c r="GU7" s="232"/>
      <c r="GV7" s="232"/>
      <c r="GW7" s="232"/>
      <c r="GX7" s="232"/>
      <c r="GY7" s="232"/>
      <c r="GZ7" s="232"/>
      <c r="HA7" s="232"/>
      <c r="HB7" s="232"/>
      <c r="HC7" s="232"/>
      <c r="HD7" s="232"/>
      <c r="HE7" s="232"/>
      <c r="HF7" s="232"/>
      <c r="HG7" s="232"/>
      <c r="HH7" s="232"/>
      <c r="HI7" s="232"/>
      <c r="HJ7" s="232"/>
      <c r="HK7" s="232"/>
      <c r="HL7" s="232"/>
      <c r="HM7" s="232"/>
      <c r="HN7" s="232"/>
      <c r="HO7" s="232"/>
      <c r="HP7" s="232"/>
      <c r="HQ7" s="232"/>
      <c r="HR7" s="232"/>
      <c r="HS7" s="232"/>
      <c r="HT7" s="232"/>
      <c r="HU7" s="232"/>
      <c r="HV7" s="232"/>
      <c r="HW7" s="232"/>
      <c r="HX7" s="232"/>
      <c r="HY7" s="232"/>
      <c r="HZ7" s="232"/>
      <c r="IA7" s="232"/>
      <c r="IB7" s="232"/>
      <c r="IC7" s="232"/>
      <c r="ID7" s="232"/>
      <c r="IE7" s="232"/>
      <c r="IF7" s="232"/>
      <c r="IG7" s="232"/>
      <c r="IH7" s="232"/>
      <c r="II7" s="232"/>
      <c r="IJ7" s="232"/>
      <c r="IK7" s="232"/>
      <c r="IL7" s="232"/>
      <c r="IM7" s="232"/>
      <c r="IN7" s="232"/>
      <c r="IO7" s="232"/>
      <c r="IP7" s="232"/>
      <c r="IQ7" s="232"/>
      <c r="IR7" s="232"/>
      <c r="IS7" s="232"/>
      <c r="IT7" s="232"/>
      <c r="IU7" s="232"/>
      <c r="IV7" s="232"/>
    </row>
    <row r="8" spans="1:256" ht="23.25" customHeight="1">
      <c r="A8" s="233" t="s">
        <v>709</v>
      </c>
      <c r="B8" s="234">
        <v>-120120</v>
      </c>
      <c r="C8" s="230"/>
      <c r="D8" s="231"/>
      <c r="E8" s="231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2"/>
      <c r="FG8" s="232"/>
      <c r="FH8" s="232"/>
      <c r="FI8" s="232"/>
      <c r="FJ8" s="232"/>
      <c r="FK8" s="232"/>
      <c r="FL8" s="232"/>
      <c r="FM8" s="232"/>
      <c r="FN8" s="232"/>
      <c r="FO8" s="232"/>
      <c r="FP8" s="232"/>
      <c r="FQ8" s="232"/>
      <c r="FR8" s="232"/>
      <c r="FS8" s="232"/>
      <c r="FT8" s="232"/>
      <c r="FU8" s="232"/>
      <c r="FV8" s="232"/>
      <c r="FW8" s="232"/>
      <c r="FX8" s="232"/>
      <c r="FY8" s="232"/>
      <c r="FZ8" s="232"/>
      <c r="GA8" s="232"/>
      <c r="GB8" s="232"/>
      <c r="GC8" s="232"/>
      <c r="GD8" s="232"/>
      <c r="GE8" s="232"/>
      <c r="GF8" s="232"/>
      <c r="GG8" s="232"/>
      <c r="GH8" s="232"/>
      <c r="GI8" s="232"/>
      <c r="GJ8" s="232"/>
      <c r="GK8" s="232"/>
      <c r="GL8" s="232"/>
      <c r="GM8" s="232"/>
      <c r="GN8" s="232"/>
      <c r="GO8" s="232"/>
      <c r="GP8" s="232"/>
      <c r="GQ8" s="232"/>
      <c r="GR8" s="232"/>
      <c r="GS8" s="232"/>
      <c r="GT8" s="232"/>
      <c r="GU8" s="232"/>
      <c r="GV8" s="232"/>
      <c r="GW8" s="232"/>
      <c r="GX8" s="232"/>
      <c r="GY8" s="232"/>
      <c r="GZ8" s="232"/>
      <c r="HA8" s="232"/>
      <c r="HB8" s="232"/>
      <c r="HC8" s="232"/>
      <c r="HD8" s="232"/>
      <c r="HE8" s="232"/>
      <c r="HF8" s="232"/>
      <c r="HG8" s="232"/>
      <c r="HH8" s="232"/>
      <c r="HI8" s="232"/>
      <c r="HJ8" s="232"/>
      <c r="HK8" s="232"/>
      <c r="HL8" s="232"/>
      <c r="HM8" s="232"/>
      <c r="HN8" s="232"/>
      <c r="HO8" s="232"/>
      <c r="HP8" s="232"/>
      <c r="HQ8" s="232"/>
      <c r="HR8" s="232"/>
      <c r="HS8" s="232"/>
      <c r="HT8" s="232"/>
      <c r="HU8" s="232"/>
      <c r="HV8" s="232"/>
      <c r="HW8" s="232"/>
      <c r="HX8" s="232"/>
      <c r="HY8" s="232"/>
      <c r="HZ8" s="232"/>
      <c r="IA8" s="232"/>
      <c r="IB8" s="232"/>
      <c r="IC8" s="232"/>
      <c r="ID8" s="232"/>
      <c r="IE8" s="232"/>
      <c r="IF8" s="232"/>
      <c r="IG8" s="232"/>
      <c r="IH8" s="232"/>
      <c r="II8" s="232"/>
      <c r="IJ8" s="232"/>
      <c r="IK8" s="232"/>
      <c r="IL8" s="232"/>
      <c r="IM8" s="232"/>
      <c r="IN8" s="232"/>
      <c r="IO8" s="232"/>
      <c r="IP8" s="232"/>
      <c r="IQ8" s="232"/>
      <c r="IR8" s="232"/>
      <c r="IS8" s="232"/>
      <c r="IT8" s="232"/>
      <c r="IU8" s="232"/>
      <c r="IV8" s="232"/>
    </row>
    <row r="9" spans="1:256" ht="23.25" customHeight="1">
      <c r="A9" s="233" t="s">
        <v>710</v>
      </c>
      <c r="B9" s="234">
        <v>-89</v>
      </c>
      <c r="C9" s="230"/>
      <c r="D9" s="231"/>
      <c r="E9" s="231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  <c r="IV9" s="232"/>
    </row>
    <row r="10" spans="1:256" ht="23.25" customHeight="1">
      <c r="A10" s="235" t="s">
        <v>711</v>
      </c>
      <c r="B10" s="236">
        <v>-8568.76</v>
      </c>
      <c r="C10" s="230"/>
      <c r="D10" s="231"/>
      <c r="E10" s="231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2"/>
      <c r="FL10" s="232"/>
      <c r="FM10" s="232"/>
      <c r="FN10" s="232"/>
      <c r="FO10" s="232"/>
      <c r="FP10" s="232"/>
      <c r="FQ10" s="232"/>
      <c r="FR10" s="232"/>
      <c r="FS10" s="232"/>
      <c r="FT10" s="232"/>
      <c r="FU10" s="232"/>
      <c r="FV10" s="232"/>
      <c r="FW10" s="232"/>
      <c r="FX10" s="232"/>
      <c r="FY10" s="232"/>
      <c r="FZ10" s="232"/>
      <c r="GA10" s="232"/>
      <c r="GB10" s="232"/>
      <c r="GC10" s="232"/>
      <c r="GD10" s="232"/>
      <c r="GE10" s="232"/>
      <c r="GF10" s="232"/>
      <c r="GG10" s="232"/>
      <c r="GH10" s="232"/>
      <c r="GI10" s="232"/>
      <c r="GJ10" s="232"/>
      <c r="GK10" s="232"/>
      <c r="GL10" s="232"/>
      <c r="GM10" s="232"/>
      <c r="GN10" s="232"/>
      <c r="GO10" s="232"/>
      <c r="GP10" s="232"/>
      <c r="GQ10" s="232"/>
      <c r="GR10" s="232"/>
      <c r="GS10" s="232"/>
      <c r="GT10" s="232"/>
      <c r="GU10" s="232"/>
      <c r="GV10" s="232"/>
      <c r="GW10" s="232"/>
      <c r="GX10" s="232"/>
      <c r="GY10" s="232"/>
      <c r="GZ10" s="232"/>
      <c r="HA10" s="232"/>
      <c r="HB10" s="232"/>
      <c r="HC10" s="232"/>
      <c r="HD10" s="232"/>
      <c r="HE10" s="232"/>
      <c r="HF10" s="232"/>
      <c r="HG10" s="232"/>
      <c r="HH10" s="232"/>
      <c r="HI10" s="232"/>
      <c r="HJ10" s="232"/>
      <c r="HK10" s="232"/>
      <c r="HL10" s="232"/>
      <c r="HM10" s="232"/>
      <c r="HN10" s="232"/>
      <c r="HO10" s="232"/>
      <c r="HP10" s="232"/>
      <c r="HQ10" s="232"/>
      <c r="HR10" s="232"/>
      <c r="HS10" s="232"/>
      <c r="HT10" s="232"/>
      <c r="HU10" s="232"/>
      <c r="HV10" s="232"/>
      <c r="HW10" s="232"/>
      <c r="HX10" s="232"/>
      <c r="HY10" s="232"/>
      <c r="HZ10" s="232"/>
      <c r="IA10" s="232"/>
      <c r="IB10" s="232"/>
      <c r="IC10" s="232"/>
      <c r="ID10" s="232"/>
      <c r="IE10" s="232"/>
      <c r="IF10" s="232"/>
      <c r="IG10" s="232"/>
      <c r="IH10" s="232"/>
      <c r="II10" s="232"/>
      <c r="IJ10" s="232"/>
      <c r="IK10" s="232"/>
      <c r="IL10" s="232"/>
      <c r="IM10" s="232"/>
      <c r="IN10" s="232"/>
      <c r="IO10" s="232"/>
      <c r="IP10" s="232"/>
      <c r="IQ10" s="232"/>
      <c r="IR10" s="232"/>
      <c r="IS10" s="232"/>
      <c r="IT10" s="232"/>
      <c r="IU10" s="232"/>
      <c r="IV10" s="232"/>
    </row>
    <row r="11" spans="1:256" ht="23.25" customHeight="1">
      <c r="A11" s="235" t="s">
        <v>705</v>
      </c>
      <c r="B11" s="236">
        <v>-1466272.24</v>
      </c>
      <c r="C11" s="230"/>
      <c r="D11" s="231"/>
      <c r="E11" s="231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2"/>
      <c r="FK11" s="232"/>
      <c r="FL11" s="232"/>
      <c r="FM11" s="232"/>
      <c r="FN11" s="232"/>
      <c r="FO11" s="232"/>
      <c r="FP11" s="232"/>
      <c r="FQ11" s="232"/>
      <c r="FR11" s="232"/>
      <c r="FS11" s="232"/>
      <c r="FT11" s="232"/>
      <c r="FU11" s="232"/>
      <c r="FV11" s="232"/>
      <c r="FW11" s="232"/>
      <c r="FX11" s="232"/>
      <c r="FY11" s="232"/>
      <c r="FZ11" s="232"/>
      <c r="GA11" s="232"/>
      <c r="GB11" s="232"/>
      <c r="GC11" s="232"/>
      <c r="GD11" s="232"/>
      <c r="GE11" s="232"/>
      <c r="GF11" s="232"/>
      <c r="GG11" s="232"/>
      <c r="GH11" s="232"/>
      <c r="GI11" s="232"/>
      <c r="GJ11" s="232"/>
      <c r="GK11" s="232"/>
      <c r="GL11" s="232"/>
      <c r="GM11" s="232"/>
      <c r="GN11" s="232"/>
      <c r="GO11" s="232"/>
      <c r="GP11" s="232"/>
      <c r="GQ11" s="232"/>
      <c r="GR11" s="232"/>
      <c r="GS11" s="232"/>
      <c r="GT11" s="232"/>
      <c r="GU11" s="232"/>
      <c r="GV11" s="232"/>
      <c r="GW11" s="232"/>
      <c r="GX11" s="232"/>
      <c r="GY11" s="232"/>
      <c r="GZ11" s="232"/>
      <c r="HA11" s="232"/>
      <c r="HB11" s="232"/>
      <c r="HC11" s="232"/>
      <c r="HD11" s="232"/>
      <c r="HE11" s="232"/>
      <c r="HF11" s="232"/>
      <c r="HG11" s="232"/>
      <c r="HH11" s="232"/>
      <c r="HI11" s="232"/>
      <c r="HJ11" s="232"/>
      <c r="HK11" s="232"/>
      <c r="HL11" s="232"/>
      <c r="HM11" s="232"/>
      <c r="HN11" s="232"/>
      <c r="HO11" s="232"/>
      <c r="HP11" s="232"/>
      <c r="HQ11" s="232"/>
      <c r="HR11" s="232"/>
      <c r="HS11" s="232"/>
      <c r="HT11" s="232"/>
      <c r="HU11" s="232"/>
      <c r="HV11" s="232"/>
      <c r="HW11" s="232"/>
      <c r="HX11" s="232"/>
      <c r="HY11" s="232"/>
      <c r="HZ11" s="232"/>
      <c r="IA11" s="232"/>
      <c r="IB11" s="232"/>
      <c r="IC11" s="232"/>
      <c r="ID11" s="232"/>
      <c r="IE11" s="232"/>
      <c r="IF11" s="232"/>
      <c r="IG11" s="232"/>
      <c r="IH11" s="232"/>
      <c r="II11" s="232"/>
      <c r="IJ11" s="232"/>
      <c r="IK11" s="232"/>
      <c r="IL11" s="232"/>
      <c r="IM11" s="232"/>
      <c r="IN11" s="232"/>
      <c r="IO11" s="232"/>
      <c r="IP11" s="232"/>
      <c r="IQ11" s="232"/>
      <c r="IR11" s="232"/>
      <c r="IS11" s="232"/>
      <c r="IT11" s="232"/>
      <c r="IU11" s="232"/>
      <c r="IV11" s="232"/>
    </row>
    <row r="12" spans="1:256" ht="23.25" customHeight="1">
      <c r="A12" s="235" t="s">
        <v>721</v>
      </c>
      <c r="B12" s="236">
        <v>-20</v>
      </c>
      <c r="C12" s="230"/>
      <c r="D12" s="231"/>
      <c r="E12" s="231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2"/>
      <c r="FK12" s="232"/>
      <c r="FL12" s="232"/>
      <c r="FM12" s="232"/>
      <c r="FN12" s="232"/>
      <c r="FO12" s="232"/>
      <c r="FP12" s="232"/>
      <c r="FQ12" s="232"/>
      <c r="FR12" s="232"/>
      <c r="FS12" s="232"/>
      <c r="FT12" s="232"/>
      <c r="FU12" s="232"/>
      <c r="FV12" s="232"/>
      <c r="FW12" s="232"/>
      <c r="FX12" s="232"/>
      <c r="FY12" s="232"/>
      <c r="FZ12" s="232"/>
      <c r="GA12" s="232"/>
      <c r="GB12" s="232"/>
      <c r="GC12" s="232"/>
      <c r="GD12" s="232"/>
      <c r="GE12" s="232"/>
      <c r="GF12" s="232"/>
      <c r="GG12" s="232"/>
      <c r="GH12" s="232"/>
      <c r="GI12" s="232"/>
      <c r="GJ12" s="232"/>
      <c r="GK12" s="232"/>
      <c r="GL12" s="232"/>
      <c r="GM12" s="232"/>
      <c r="GN12" s="232"/>
      <c r="GO12" s="232"/>
      <c r="GP12" s="232"/>
      <c r="GQ12" s="232"/>
      <c r="GR12" s="232"/>
      <c r="GS12" s="232"/>
      <c r="GT12" s="232"/>
      <c r="GU12" s="232"/>
      <c r="GV12" s="232"/>
      <c r="GW12" s="232"/>
      <c r="GX12" s="232"/>
      <c r="GY12" s="232"/>
      <c r="GZ12" s="232"/>
      <c r="HA12" s="232"/>
      <c r="HB12" s="232"/>
      <c r="HC12" s="232"/>
      <c r="HD12" s="232"/>
      <c r="HE12" s="232"/>
      <c r="HF12" s="232"/>
      <c r="HG12" s="232"/>
      <c r="HH12" s="232"/>
      <c r="HI12" s="232"/>
      <c r="HJ12" s="232"/>
      <c r="HK12" s="232"/>
      <c r="HL12" s="232"/>
      <c r="HM12" s="232"/>
      <c r="HN12" s="232"/>
      <c r="HO12" s="232"/>
      <c r="HP12" s="232"/>
      <c r="HQ12" s="232"/>
      <c r="HR12" s="232"/>
      <c r="HS12" s="232"/>
      <c r="HT12" s="232"/>
      <c r="HU12" s="232"/>
      <c r="HV12" s="232"/>
      <c r="HW12" s="232"/>
      <c r="HX12" s="232"/>
      <c r="HY12" s="232"/>
      <c r="HZ12" s="232"/>
      <c r="IA12" s="232"/>
      <c r="IB12" s="232"/>
      <c r="IC12" s="232"/>
      <c r="ID12" s="232"/>
      <c r="IE12" s="232"/>
      <c r="IF12" s="232"/>
      <c r="IG12" s="232"/>
      <c r="IH12" s="232"/>
      <c r="II12" s="232"/>
      <c r="IJ12" s="232"/>
      <c r="IK12" s="232"/>
      <c r="IL12" s="232"/>
      <c r="IM12" s="232"/>
      <c r="IN12" s="232"/>
      <c r="IO12" s="232"/>
      <c r="IP12" s="232"/>
      <c r="IQ12" s="232"/>
      <c r="IR12" s="232"/>
      <c r="IS12" s="232"/>
      <c r="IT12" s="232"/>
      <c r="IU12" s="232"/>
      <c r="IV12" s="232"/>
    </row>
    <row r="13" spans="1:256" ht="30" customHeight="1">
      <c r="A13" s="235" t="s">
        <v>722</v>
      </c>
      <c r="B13" s="236">
        <v>-10002</v>
      </c>
      <c r="C13" s="230"/>
      <c r="D13" s="231"/>
      <c r="E13" s="231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2"/>
      <c r="FL13" s="232"/>
      <c r="FM13" s="232"/>
      <c r="FN13" s="232"/>
      <c r="FO13" s="232"/>
      <c r="FP13" s="232"/>
      <c r="FQ13" s="232"/>
      <c r="FR13" s="232"/>
      <c r="FS13" s="232"/>
      <c r="FT13" s="232"/>
      <c r="FU13" s="232"/>
      <c r="FV13" s="232"/>
      <c r="FW13" s="232"/>
      <c r="FX13" s="232"/>
      <c r="FY13" s="232"/>
      <c r="FZ13" s="232"/>
      <c r="GA13" s="232"/>
      <c r="GB13" s="232"/>
      <c r="GC13" s="232"/>
      <c r="GD13" s="232"/>
      <c r="GE13" s="232"/>
      <c r="GF13" s="232"/>
      <c r="GG13" s="232"/>
      <c r="GH13" s="232"/>
      <c r="GI13" s="232"/>
      <c r="GJ13" s="232"/>
      <c r="GK13" s="232"/>
      <c r="GL13" s="232"/>
      <c r="GM13" s="232"/>
      <c r="GN13" s="232"/>
      <c r="GO13" s="232"/>
      <c r="GP13" s="232"/>
      <c r="GQ13" s="232"/>
      <c r="GR13" s="232"/>
      <c r="GS13" s="232"/>
      <c r="GT13" s="232"/>
      <c r="GU13" s="232"/>
      <c r="GV13" s="232"/>
      <c r="GW13" s="232"/>
      <c r="GX13" s="232"/>
      <c r="GY13" s="232"/>
      <c r="GZ13" s="232"/>
      <c r="HA13" s="232"/>
      <c r="HB13" s="232"/>
      <c r="HC13" s="232"/>
      <c r="HD13" s="232"/>
      <c r="HE13" s="232"/>
      <c r="HF13" s="232"/>
      <c r="HG13" s="232"/>
      <c r="HH13" s="232"/>
      <c r="HI13" s="232"/>
      <c r="HJ13" s="232"/>
      <c r="HK13" s="232"/>
      <c r="HL13" s="232"/>
      <c r="HM13" s="232"/>
      <c r="HN13" s="232"/>
      <c r="HO13" s="232"/>
      <c r="HP13" s="232"/>
      <c r="HQ13" s="232"/>
      <c r="HR13" s="232"/>
      <c r="HS13" s="232"/>
      <c r="HT13" s="232"/>
      <c r="HU13" s="232"/>
      <c r="HV13" s="232"/>
      <c r="HW13" s="232"/>
      <c r="HX13" s="232"/>
      <c r="HY13" s="232"/>
      <c r="HZ13" s="232"/>
      <c r="IA13" s="232"/>
      <c r="IB13" s="232"/>
      <c r="IC13" s="232"/>
      <c r="ID13" s="232"/>
      <c r="IE13" s="232"/>
      <c r="IF13" s="232"/>
      <c r="IG13" s="232"/>
      <c r="IH13" s="232"/>
      <c r="II13" s="232"/>
      <c r="IJ13" s="232"/>
      <c r="IK13" s="232"/>
      <c r="IL13" s="232"/>
      <c r="IM13" s="232"/>
      <c r="IN13" s="232"/>
      <c r="IO13" s="232"/>
      <c r="IP13" s="232"/>
      <c r="IQ13" s="232"/>
      <c r="IR13" s="232"/>
      <c r="IS13" s="232"/>
      <c r="IT13" s="232"/>
      <c r="IU13" s="232"/>
      <c r="IV13" s="232"/>
    </row>
    <row r="14" spans="1:256" ht="23.25" customHeight="1">
      <c r="A14" s="944" t="s">
        <v>707</v>
      </c>
      <c r="B14" s="290">
        <v>-1132.5</v>
      </c>
      <c r="C14" s="230"/>
      <c r="D14" s="231"/>
      <c r="E14" s="231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2"/>
      <c r="FK14" s="232"/>
      <c r="FL14" s="232"/>
      <c r="FM14" s="232"/>
      <c r="FN14" s="232"/>
      <c r="FO14" s="232"/>
      <c r="FP14" s="232"/>
      <c r="FQ14" s="232"/>
      <c r="FR14" s="232"/>
      <c r="FS14" s="232"/>
      <c r="FT14" s="232"/>
      <c r="FU14" s="232"/>
      <c r="FV14" s="232"/>
      <c r="FW14" s="232"/>
      <c r="FX14" s="232"/>
      <c r="FY14" s="232"/>
      <c r="FZ14" s="232"/>
      <c r="GA14" s="232"/>
      <c r="GB14" s="232"/>
      <c r="GC14" s="232"/>
      <c r="GD14" s="232"/>
      <c r="GE14" s="232"/>
      <c r="GF14" s="232"/>
      <c r="GG14" s="232"/>
      <c r="GH14" s="232"/>
      <c r="GI14" s="232"/>
      <c r="GJ14" s="232"/>
      <c r="GK14" s="232"/>
      <c r="GL14" s="232"/>
      <c r="GM14" s="232"/>
      <c r="GN14" s="232"/>
      <c r="GO14" s="232"/>
      <c r="GP14" s="232"/>
      <c r="GQ14" s="232"/>
      <c r="GR14" s="232"/>
      <c r="GS14" s="232"/>
      <c r="GT14" s="232"/>
      <c r="GU14" s="232"/>
      <c r="GV14" s="232"/>
      <c r="GW14" s="232"/>
      <c r="GX14" s="232"/>
      <c r="GY14" s="232"/>
      <c r="GZ14" s="232"/>
      <c r="HA14" s="232"/>
      <c r="HB14" s="232"/>
      <c r="HC14" s="232"/>
      <c r="HD14" s="232"/>
      <c r="HE14" s="232"/>
      <c r="HF14" s="232"/>
      <c r="HG14" s="232"/>
      <c r="HH14" s="232"/>
      <c r="HI14" s="232"/>
      <c r="HJ14" s="232"/>
      <c r="HK14" s="232"/>
      <c r="HL14" s="232"/>
      <c r="HM14" s="232"/>
      <c r="HN14" s="232"/>
      <c r="HO14" s="232"/>
      <c r="HP14" s="232"/>
      <c r="HQ14" s="232"/>
      <c r="HR14" s="232"/>
      <c r="HS14" s="232"/>
      <c r="HT14" s="232"/>
      <c r="HU14" s="232"/>
      <c r="HV14" s="232"/>
      <c r="HW14" s="232"/>
      <c r="HX14" s="232"/>
      <c r="HY14" s="232"/>
      <c r="HZ14" s="232"/>
      <c r="IA14" s="232"/>
      <c r="IB14" s="232"/>
      <c r="IC14" s="232"/>
      <c r="ID14" s="232"/>
      <c r="IE14" s="232"/>
      <c r="IF14" s="232"/>
      <c r="IG14" s="232"/>
      <c r="IH14" s="232"/>
      <c r="II14" s="232"/>
      <c r="IJ14" s="232"/>
      <c r="IK14" s="232"/>
      <c r="IL14" s="232"/>
      <c r="IM14" s="232"/>
      <c r="IN14" s="232"/>
      <c r="IO14" s="232"/>
      <c r="IP14" s="232"/>
      <c r="IQ14" s="232"/>
      <c r="IR14" s="232"/>
      <c r="IS14" s="232"/>
      <c r="IT14" s="232"/>
      <c r="IU14" s="232"/>
      <c r="IV14" s="232"/>
    </row>
    <row r="15" spans="1:256" ht="23.25" customHeight="1">
      <c r="A15" s="944" t="s">
        <v>715</v>
      </c>
      <c r="B15" s="290">
        <v>-8400</v>
      </c>
      <c r="C15" s="230"/>
      <c r="D15" s="231"/>
      <c r="E15" s="231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2"/>
      <c r="FK15" s="232"/>
      <c r="FL15" s="232"/>
      <c r="FM15" s="232"/>
      <c r="FN15" s="232"/>
      <c r="FO15" s="232"/>
      <c r="FP15" s="232"/>
      <c r="FQ15" s="232"/>
      <c r="FR15" s="232"/>
      <c r="FS15" s="232"/>
      <c r="FT15" s="232"/>
      <c r="FU15" s="232"/>
      <c r="FV15" s="232"/>
      <c r="FW15" s="232"/>
      <c r="FX15" s="232"/>
      <c r="FY15" s="232"/>
      <c r="FZ15" s="232"/>
      <c r="GA15" s="232"/>
      <c r="GB15" s="232"/>
      <c r="GC15" s="232"/>
      <c r="GD15" s="232"/>
      <c r="GE15" s="232"/>
      <c r="GF15" s="232"/>
      <c r="GG15" s="232"/>
      <c r="GH15" s="232"/>
      <c r="GI15" s="232"/>
      <c r="GJ15" s="232"/>
      <c r="GK15" s="232"/>
      <c r="GL15" s="232"/>
      <c r="GM15" s="232"/>
      <c r="GN15" s="232"/>
      <c r="GO15" s="232"/>
      <c r="GP15" s="232"/>
      <c r="GQ15" s="232"/>
      <c r="GR15" s="232"/>
      <c r="GS15" s="232"/>
      <c r="GT15" s="232"/>
      <c r="GU15" s="232"/>
      <c r="GV15" s="232"/>
      <c r="GW15" s="232"/>
      <c r="GX15" s="232"/>
      <c r="GY15" s="232"/>
      <c r="GZ15" s="232"/>
      <c r="HA15" s="232"/>
      <c r="HB15" s="232"/>
      <c r="HC15" s="232"/>
      <c r="HD15" s="232"/>
      <c r="HE15" s="232"/>
      <c r="HF15" s="232"/>
      <c r="HG15" s="232"/>
      <c r="HH15" s="232"/>
      <c r="HI15" s="232"/>
      <c r="HJ15" s="232"/>
      <c r="HK15" s="232"/>
      <c r="HL15" s="232"/>
      <c r="HM15" s="232"/>
      <c r="HN15" s="232"/>
      <c r="HO15" s="232"/>
      <c r="HP15" s="232"/>
      <c r="HQ15" s="232"/>
      <c r="HR15" s="232"/>
      <c r="HS15" s="232"/>
      <c r="HT15" s="232"/>
      <c r="HU15" s="232"/>
      <c r="HV15" s="232"/>
      <c r="HW15" s="232"/>
      <c r="HX15" s="232"/>
      <c r="HY15" s="232"/>
      <c r="HZ15" s="232"/>
      <c r="IA15" s="232"/>
      <c r="IB15" s="232"/>
      <c r="IC15" s="232"/>
      <c r="ID15" s="232"/>
      <c r="IE15" s="232"/>
      <c r="IF15" s="232"/>
      <c r="IG15" s="232"/>
      <c r="IH15" s="232"/>
      <c r="II15" s="232"/>
      <c r="IJ15" s="232"/>
      <c r="IK15" s="232"/>
      <c r="IL15" s="232"/>
      <c r="IM15" s="232"/>
      <c r="IN15" s="232"/>
      <c r="IO15" s="232"/>
      <c r="IP15" s="232"/>
      <c r="IQ15" s="232"/>
      <c r="IR15" s="232"/>
      <c r="IS15" s="232"/>
      <c r="IT15" s="232"/>
      <c r="IU15" s="232"/>
      <c r="IV15" s="232"/>
    </row>
    <row r="16" spans="1:256" ht="26.25" customHeight="1" thickBot="1">
      <c r="A16" s="239" t="s">
        <v>32</v>
      </c>
      <c r="B16" s="240">
        <f>SUM(B8:B15)</f>
        <v>-1614604.5</v>
      </c>
      <c r="C16" s="230"/>
      <c r="D16" s="231"/>
      <c r="E16" s="231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232"/>
      <c r="FG16" s="232"/>
      <c r="FH16" s="232"/>
      <c r="FI16" s="232"/>
      <c r="FJ16" s="232"/>
      <c r="FK16" s="232"/>
      <c r="FL16" s="232"/>
      <c r="FM16" s="232"/>
      <c r="FN16" s="232"/>
      <c r="FO16" s="232"/>
      <c r="FP16" s="232"/>
      <c r="FQ16" s="232"/>
      <c r="FR16" s="232"/>
      <c r="FS16" s="232"/>
      <c r="FT16" s="232"/>
      <c r="FU16" s="232"/>
      <c r="FV16" s="232"/>
      <c r="FW16" s="232"/>
      <c r="FX16" s="232"/>
      <c r="FY16" s="232"/>
      <c r="FZ16" s="232"/>
      <c r="GA16" s="232"/>
      <c r="GB16" s="232"/>
      <c r="GC16" s="232"/>
      <c r="GD16" s="232"/>
      <c r="GE16" s="232"/>
      <c r="GF16" s="232"/>
      <c r="GG16" s="232"/>
      <c r="GH16" s="232"/>
      <c r="GI16" s="232"/>
      <c r="GJ16" s="232"/>
      <c r="GK16" s="232"/>
      <c r="GL16" s="232"/>
      <c r="GM16" s="232"/>
      <c r="GN16" s="232"/>
      <c r="GO16" s="232"/>
      <c r="GP16" s="232"/>
      <c r="GQ16" s="232"/>
      <c r="GR16" s="232"/>
      <c r="GS16" s="232"/>
      <c r="GT16" s="232"/>
      <c r="GU16" s="232"/>
      <c r="GV16" s="232"/>
      <c r="GW16" s="232"/>
      <c r="GX16" s="232"/>
      <c r="GY16" s="232"/>
      <c r="GZ16" s="232"/>
      <c r="HA16" s="232"/>
      <c r="HB16" s="232"/>
      <c r="HC16" s="232"/>
      <c r="HD16" s="232"/>
      <c r="HE16" s="232"/>
      <c r="HF16" s="232"/>
      <c r="HG16" s="232"/>
      <c r="HH16" s="232"/>
      <c r="HI16" s="232"/>
      <c r="HJ16" s="232"/>
      <c r="HK16" s="232"/>
      <c r="HL16" s="232"/>
      <c r="HM16" s="232"/>
      <c r="HN16" s="232"/>
      <c r="HO16" s="232"/>
      <c r="HP16" s="232"/>
      <c r="HQ16" s="232"/>
      <c r="HR16" s="232"/>
      <c r="HS16" s="232"/>
      <c r="HT16" s="232"/>
      <c r="HU16" s="232"/>
      <c r="HV16" s="232"/>
      <c r="HW16" s="232"/>
      <c r="HX16" s="232"/>
      <c r="HY16" s="232"/>
      <c r="HZ16" s="232"/>
      <c r="IA16" s="232"/>
      <c r="IB16" s="232"/>
      <c r="IC16" s="232"/>
      <c r="ID16" s="232"/>
      <c r="IE16" s="232"/>
      <c r="IF16" s="232"/>
      <c r="IG16" s="232"/>
      <c r="IH16" s="232"/>
      <c r="II16" s="232"/>
      <c r="IJ16" s="232"/>
      <c r="IK16" s="232"/>
      <c r="IL16" s="232"/>
      <c r="IM16" s="232"/>
      <c r="IN16" s="232"/>
      <c r="IO16" s="232"/>
      <c r="IP16" s="232"/>
      <c r="IQ16" s="232"/>
      <c r="IR16" s="232"/>
      <c r="IS16" s="232"/>
      <c r="IT16" s="232"/>
      <c r="IU16" s="232"/>
      <c r="IV16" s="232"/>
    </row>
    <row r="17" spans="1:256" ht="26.25" customHeight="1" thickBot="1" thickTop="1">
      <c r="A17" s="243" t="s">
        <v>351</v>
      </c>
      <c r="B17" s="241">
        <f>B6+B16</f>
        <v>-1661604.5</v>
      </c>
      <c r="C17" s="230"/>
      <c r="D17" s="231"/>
      <c r="E17" s="23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232"/>
      <c r="FG17" s="232"/>
      <c r="FH17" s="232"/>
      <c r="FI17" s="232"/>
      <c r="FJ17" s="232"/>
      <c r="FK17" s="232"/>
      <c r="FL17" s="232"/>
      <c r="FM17" s="232"/>
      <c r="FN17" s="232"/>
      <c r="FO17" s="232"/>
      <c r="FP17" s="232"/>
      <c r="FQ17" s="232"/>
      <c r="FR17" s="232"/>
      <c r="FS17" s="232"/>
      <c r="FT17" s="232"/>
      <c r="FU17" s="232"/>
      <c r="FV17" s="232"/>
      <c r="FW17" s="232"/>
      <c r="FX17" s="232"/>
      <c r="FY17" s="232"/>
      <c r="FZ17" s="232"/>
      <c r="GA17" s="232"/>
      <c r="GB17" s="232"/>
      <c r="GC17" s="232"/>
      <c r="GD17" s="232"/>
      <c r="GE17" s="232"/>
      <c r="GF17" s="232"/>
      <c r="GG17" s="232"/>
      <c r="GH17" s="232"/>
      <c r="GI17" s="232"/>
      <c r="GJ17" s="232"/>
      <c r="GK17" s="232"/>
      <c r="GL17" s="232"/>
      <c r="GM17" s="232"/>
      <c r="GN17" s="232"/>
      <c r="GO17" s="232"/>
      <c r="GP17" s="232"/>
      <c r="GQ17" s="232"/>
      <c r="GR17" s="232"/>
      <c r="GS17" s="232"/>
      <c r="GT17" s="232"/>
      <c r="GU17" s="232"/>
      <c r="GV17" s="232"/>
      <c r="GW17" s="232"/>
      <c r="GX17" s="232"/>
      <c r="GY17" s="232"/>
      <c r="GZ17" s="232"/>
      <c r="HA17" s="232"/>
      <c r="HB17" s="232"/>
      <c r="HC17" s="232"/>
      <c r="HD17" s="232"/>
      <c r="HE17" s="232"/>
      <c r="HF17" s="232"/>
      <c r="HG17" s="232"/>
      <c r="HH17" s="232"/>
      <c r="HI17" s="232"/>
      <c r="HJ17" s="232"/>
      <c r="HK17" s="232"/>
      <c r="HL17" s="232"/>
      <c r="HM17" s="232"/>
      <c r="HN17" s="232"/>
      <c r="HO17" s="232"/>
      <c r="HP17" s="232"/>
      <c r="HQ17" s="232"/>
      <c r="HR17" s="232"/>
      <c r="HS17" s="232"/>
      <c r="HT17" s="232"/>
      <c r="HU17" s="232"/>
      <c r="HV17" s="232"/>
      <c r="HW17" s="232"/>
      <c r="HX17" s="232"/>
      <c r="HY17" s="232"/>
      <c r="HZ17" s="232"/>
      <c r="IA17" s="232"/>
      <c r="IB17" s="232"/>
      <c r="IC17" s="232"/>
      <c r="ID17" s="232"/>
      <c r="IE17" s="232"/>
      <c r="IF17" s="232"/>
      <c r="IG17" s="232"/>
      <c r="IH17" s="232"/>
      <c r="II17" s="232"/>
      <c r="IJ17" s="232"/>
      <c r="IK17" s="232"/>
      <c r="IL17" s="232"/>
      <c r="IM17" s="232"/>
      <c r="IN17" s="232"/>
      <c r="IO17" s="232"/>
      <c r="IP17" s="232"/>
      <c r="IQ17" s="232"/>
      <c r="IR17" s="232"/>
      <c r="IS17" s="232"/>
      <c r="IT17" s="232"/>
      <c r="IU17" s="232"/>
      <c r="IV17" s="232"/>
    </row>
    <row r="18" spans="1:256" ht="23.25" customHeight="1">
      <c r="A18" s="1396" t="s">
        <v>352</v>
      </c>
      <c r="B18" s="1397"/>
      <c r="C18" s="230"/>
      <c r="D18" s="231"/>
      <c r="E18" s="23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232"/>
      <c r="FG18" s="232"/>
      <c r="FH18" s="232"/>
      <c r="FI18" s="232"/>
      <c r="FJ18" s="232"/>
      <c r="FK18" s="232"/>
      <c r="FL18" s="232"/>
      <c r="FM18" s="232"/>
      <c r="FN18" s="232"/>
      <c r="FO18" s="232"/>
      <c r="FP18" s="232"/>
      <c r="FQ18" s="232"/>
      <c r="FR18" s="232"/>
      <c r="FS18" s="232"/>
      <c r="FT18" s="232"/>
      <c r="FU18" s="232"/>
      <c r="FV18" s="232"/>
      <c r="FW18" s="232"/>
      <c r="FX18" s="232"/>
      <c r="FY18" s="232"/>
      <c r="FZ18" s="232"/>
      <c r="GA18" s="232"/>
      <c r="GB18" s="232"/>
      <c r="GC18" s="232"/>
      <c r="GD18" s="232"/>
      <c r="GE18" s="232"/>
      <c r="GF18" s="232"/>
      <c r="GG18" s="232"/>
      <c r="GH18" s="232"/>
      <c r="GI18" s="232"/>
      <c r="GJ18" s="232"/>
      <c r="GK18" s="232"/>
      <c r="GL18" s="232"/>
      <c r="GM18" s="232"/>
      <c r="GN18" s="232"/>
      <c r="GO18" s="232"/>
      <c r="GP18" s="232"/>
      <c r="GQ18" s="232"/>
      <c r="GR18" s="232"/>
      <c r="GS18" s="232"/>
      <c r="GT18" s="232"/>
      <c r="GU18" s="232"/>
      <c r="GV18" s="232"/>
      <c r="GW18" s="232"/>
      <c r="GX18" s="232"/>
      <c r="GY18" s="232"/>
      <c r="GZ18" s="232"/>
      <c r="HA18" s="232"/>
      <c r="HB18" s="232"/>
      <c r="HC18" s="232"/>
      <c r="HD18" s="232"/>
      <c r="HE18" s="232"/>
      <c r="HF18" s="232"/>
      <c r="HG18" s="232"/>
      <c r="HH18" s="232"/>
      <c r="HI18" s="232"/>
      <c r="HJ18" s="232"/>
      <c r="HK18" s="232"/>
      <c r="HL18" s="232"/>
      <c r="HM18" s="232"/>
      <c r="HN18" s="232"/>
      <c r="HO18" s="232"/>
      <c r="HP18" s="232"/>
      <c r="HQ18" s="232"/>
      <c r="HR18" s="232"/>
      <c r="HS18" s="232"/>
      <c r="HT18" s="232"/>
      <c r="HU18" s="232"/>
      <c r="HV18" s="232"/>
      <c r="HW18" s="232"/>
      <c r="HX18" s="232"/>
      <c r="HY18" s="232"/>
      <c r="HZ18" s="232"/>
      <c r="IA18" s="232"/>
      <c r="IB18" s="232"/>
      <c r="IC18" s="232"/>
      <c r="ID18" s="232"/>
      <c r="IE18" s="232"/>
      <c r="IF18" s="232"/>
      <c r="IG18" s="232"/>
      <c r="IH18" s="232"/>
      <c r="II18" s="232"/>
      <c r="IJ18" s="232"/>
      <c r="IK18" s="232"/>
      <c r="IL18" s="232"/>
      <c r="IM18" s="232"/>
      <c r="IN18" s="232"/>
      <c r="IO18" s="232"/>
      <c r="IP18" s="232"/>
      <c r="IQ18" s="232"/>
      <c r="IR18" s="232"/>
      <c r="IS18" s="232"/>
      <c r="IT18" s="232"/>
      <c r="IU18" s="232"/>
      <c r="IV18" s="232"/>
    </row>
    <row r="19" spans="1:256" ht="23.25" customHeight="1">
      <c r="A19" s="1398" t="s">
        <v>735</v>
      </c>
      <c r="B19" s="1399"/>
      <c r="C19" s="230"/>
      <c r="D19" s="231"/>
      <c r="E19" s="231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2"/>
      <c r="FM19" s="232"/>
      <c r="FN19" s="232"/>
      <c r="FO19" s="232"/>
      <c r="FP19" s="232"/>
      <c r="FQ19" s="232"/>
      <c r="FR19" s="232"/>
      <c r="FS19" s="232"/>
      <c r="FT19" s="232"/>
      <c r="FU19" s="232"/>
      <c r="FV19" s="232"/>
      <c r="FW19" s="232"/>
      <c r="FX19" s="232"/>
      <c r="FY19" s="232"/>
      <c r="FZ19" s="232"/>
      <c r="GA19" s="232"/>
      <c r="GB19" s="232"/>
      <c r="GC19" s="232"/>
      <c r="GD19" s="232"/>
      <c r="GE19" s="232"/>
      <c r="GF19" s="232"/>
      <c r="GG19" s="232"/>
      <c r="GH19" s="232"/>
      <c r="GI19" s="232"/>
      <c r="GJ19" s="232"/>
      <c r="GK19" s="232"/>
      <c r="GL19" s="232"/>
      <c r="GM19" s="232"/>
      <c r="GN19" s="232"/>
      <c r="GO19" s="232"/>
      <c r="GP19" s="232"/>
      <c r="GQ19" s="232"/>
      <c r="GR19" s="232"/>
      <c r="GS19" s="232"/>
      <c r="GT19" s="232"/>
      <c r="GU19" s="232"/>
      <c r="GV19" s="232"/>
      <c r="GW19" s="232"/>
      <c r="GX19" s="232"/>
      <c r="GY19" s="232"/>
      <c r="GZ19" s="232"/>
      <c r="HA19" s="232"/>
      <c r="HB19" s="232"/>
      <c r="HC19" s="232"/>
      <c r="HD19" s="232"/>
      <c r="HE19" s="232"/>
      <c r="HF19" s="232"/>
      <c r="HG19" s="232"/>
      <c r="HH19" s="232"/>
      <c r="HI19" s="232"/>
      <c r="HJ19" s="232"/>
      <c r="HK19" s="232"/>
      <c r="HL19" s="232"/>
      <c r="HM19" s="232"/>
      <c r="HN19" s="232"/>
      <c r="HO19" s="232"/>
      <c r="HP19" s="232"/>
      <c r="HQ19" s="232"/>
      <c r="HR19" s="232"/>
      <c r="HS19" s="232"/>
      <c r="HT19" s="232"/>
      <c r="HU19" s="232"/>
      <c r="HV19" s="232"/>
      <c r="HW19" s="232"/>
      <c r="HX19" s="232"/>
      <c r="HY19" s="232"/>
      <c r="HZ19" s="232"/>
      <c r="IA19" s="232"/>
      <c r="IB19" s="232"/>
      <c r="IC19" s="232"/>
      <c r="ID19" s="232"/>
      <c r="IE19" s="232"/>
      <c r="IF19" s="232"/>
      <c r="IG19" s="232"/>
      <c r="IH19" s="232"/>
      <c r="II19" s="232"/>
      <c r="IJ19" s="232"/>
      <c r="IK19" s="232"/>
      <c r="IL19" s="232"/>
      <c r="IM19" s="232"/>
      <c r="IN19" s="232"/>
      <c r="IO19" s="232"/>
      <c r="IP19" s="232"/>
      <c r="IQ19" s="232"/>
      <c r="IR19" s="232"/>
      <c r="IS19" s="232"/>
      <c r="IT19" s="232"/>
      <c r="IU19" s="232"/>
      <c r="IV19" s="232"/>
    </row>
    <row r="20" spans="1:256" ht="23.25" customHeight="1">
      <c r="A20" s="233" t="s">
        <v>708</v>
      </c>
      <c r="B20" s="242">
        <v>359011.6</v>
      </c>
      <c r="C20" s="230"/>
      <c r="D20" s="231"/>
      <c r="E20" s="231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  <c r="IV20" s="232"/>
    </row>
    <row r="21" spans="1:256" ht="23.25" customHeight="1">
      <c r="A21" s="1404" t="s">
        <v>736</v>
      </c>
      <c r="B21" s="1405"/>
      <c r="C21" s="230"/>
      <c r="D21" s="231"/>
      <c r="E21" s="231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232"/>
      <c r="FG21" s="232"/>
      <c r="FH21" s="232"/>
      <c r="FI21" s="232"/>
      <c r="FJ21" s="232"/>
      <c r="FK21" s="232"/>
      <c r="FL21" s="232"/>
      <c r="FM21" s="232"/>
      <c r="FN21" s="232"/>
      <c r="FO21" s="232"/>
      <c r="FP21" s="232"/>
      <c r="FQ21" s="232"/>
      <c r="FR21" s="232"/>
      <c r="FS21" s="232"/>
      <c r="FT21" s="232"/>
      <c r="FU21" s="232"/>
      <c r="FV21" s="232"/>
      <c r="FW21" s="232"/>
      <c r="FX21" s="232"/>
      <c r="FY21" s="232"/>
      <c r="FZ21" s="232"/>
      <c r="GA21" s="232"/>
      <c r="GB21" s="232"/>
      <c r="GC21" s="232"/>
      <c r="GD21" s="232"/>
      <c r="GE21" s="232"/>
      <c r="GF21" s="232"/>
      <c r="GG21" s="232"/>
      <c r="GH21" s="232"/>
      <c r="GI21" s="232"/>
      <c r="GJ21" s="232"/>
      <c r="GK21" s="232"/>
      <c r="GL21" s="232"/>
      <c r="GM21" s="232"/>
      <c r="GN21" s="232"/>
      <c r="GO21" s="232"/>
      <c r="GP21" s="232"/>
      <c r="GQ21" s="232"/>
      <c r="GR21" s="232"/>
      <c r="GS21" s="232"/>
      <c r="GT21" s="232"/>
      <c r="GU21" s="232"/>
      <c r="GV21" s="232"/>
      <c r="GW21" s="232"/>
      <c r="GX21" s="232"/>
      <c r="GY21" s="232"/>
      <c r="GZ21" s="232"/>
      <c r="HA21" s="232"/>
      <c r="HB21" s="232"/>
      <c r="HC21" s="232"/>
      <c r="HD21" s="232"/>
      <c r="HE21" s="232"/>
      <c r="HF21" s="232"/>
      <c r="HG21" s="232"/>
      <c r="HH21" s="232"/>
      <c r="HI21" s="232"/>
      <c r="HJ21" s="232"/>
      <c r="HK21" s="232"/>
      <c r="HL21" s="232"/>
      <c r="HM21" s="232"/>
      <c r="HN21" s="232"/>
      <c r="HO21" s="232"/>
      <c r="HP21" s="232"/>
      <c r="HQ21" s="232"/>
      <c r="HR21" s="232"/>
      <c r="HS21" s="232"/>
      <c r="HT21" s="232"/>
      <c r="HU21" s="232"/>
      <c r="HV21" s="232"/>
      <c r="HW21" s="232"/>
      <c r="HX21" s="232"/>
      <c r="HY21" s="232"/>
      <c r="HZ21" s="232"/>
      <c r="IA21" s="232"/>
      <c r="IB21" s="232"/>
      <c r="IC21" s="232"/>
      <c r="ID21" s="232"/>
      <c r="IE21" s="232"/>
      <c r="IF21" s="232"/>
      <c r="IG21" s="232"/>
      <c r="IH21" s="232"/>
      <c r="II21" s="232"/>
      <c r="IJ21" s="232"/>
      <c r="IK21" s="232"/>
      <c r="IL21" s="232"/>
      <c r="IM21" s="232"/>
      <c r="IN21" s="232"/>
      <c r="IO21" s="232"/>
      <c r="IP21" s="232"/>
      <c r="IQ21" s="232"/>
      <c r="IR21" s="232"/>
      <c r="IS21" s="232"/>
      <c r="IT21" s="232"/>
      <c r="IU21" s="232"/>
      <c r="IV21" s="232"/>
    </row>
    <row r="22" spans="1:256" ht="23.25" customHeight="1" thickBot="1">
      <c r="A22" s="1019" t="s">
        <v>720</v>
      </c>
      <c r="B22" s="1013">
        <v>584000</v>
      </c>
      <c r="C22" s="230"/>
      <c r="D22" s="231"/>
      <c r="E22" s="231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  <c r="FF22" s="232"/>
      <c r="FG22" s="232"/>
      <c r="FH22" s="232"/>
      <c r="FI22" s="232"/>
      <c r="FJ22" s="232"/>
      <c r="FK22" s="232"/>
      <c r="FL22" s="232"/>
      <c r="FM22" s="232"/>
      <c r="FN22" s="232"/>
      <c r="FO22" s="232"/>
      <c r="FP22" s="232"/>
      <c r="FQ22" s="232"/>
      <c r="FR22" s="232"/>
      <c r="FS22" s="232"/>
      <c r="FT22" s="232"/>
      <c r="FU22" s="232"/>
      <c r="FV22" s="232"/>
      <c r="FW22" s="232"/>
      <c r="FX22" s="232"/>
      <c r="FY22" s="232"/>
      <c r="FZ22" s="232"/>
      <c r="GA22" s="232"/>
      <c r="GB22" s="232"/>
      <c r="GC22" s="232"/>
      <c r="GD22" s="232"/>
      <c r="GE22" s="232"/>
      <c r="GF22" s="232"/>
      <c r="GG22" s="232"/>
      <c r="GH22" s="232"/>
      <c r="GI22" s="232"/>
      <c r="GJ22" s="232"/>
      <c r="GK22" s="232"/>
      <c r="GL22" s="232"/>
      <c r="GM22" s="232"/>
      <c r="GN22" s="232"/>
      <c r="GO22" s="232"/>
      <c r="GP22" s="232"/>
      <c r="GQ22" s="232"/>
      <c r="GR22" s="232"/>
      <c r="GS22" s="232"/>
      <c r="GT22" s="232"/>
      <c r="GU22" s="232"/>
      <c r="GV22" s="232"/>
      <c r="GW22" s="232"/>
      <c r="GX22" s="232"/>
      <c r="GY22" s="232"/>
      <c r="GZ22" s="232"/>
      <c r="HA22" s="232"/>
      <c r="HB22" s="232"/>
      <c r="HC22" s="232"/>
      <c r="HD22" s="232"/>
      <c r="HE22" s="232"/>
      <c r="HF22" s="232"/>
      <c r="HG22" s="232"/>
      <c r="HH22" s="232"/>
      <c r="HI22" s="232"/>
      <c r="HJ22" s="232"/>
      <c r="HK22" s="232"/>
      <c r="HL22" s="232"/>
      <c r="HM22" s="232"/>
      <c r="HN22" s="232"/>
      <c r="HO22" s="232"/>
      <c r="HP22" s="232"/>
      <c r="HQ22" s="232"/>
      <c r="HR22" s="232"/>
      <c r="HS22" s="232"/>
      <c r="HT22" s="232"/>
      <c r="HU22" s="232"/>
      <c r="HV22" s="232"/>
      <c r="HW22" s="232"/>
      <c r="HX22" s="232"/>
      <c r="HY22" s="232"/>
      <c r="HZ22" s="232"/>
      <c r="IA22" s="232"/>
      <c r="IB22" s="232"/>
      <c r="IC22" s="232"/>
      <c r="ID22" s="232"/>
      <c r="IE22" s="232"/>
      <c r="IF22" s="232"/>
      <c r="IG22" s="232"/>
      <c r="IH22" s="232"/>
      <c r="II22" s="232"/>
      <c r="IJ22" s="232"/>
      <c r="IK22" s="232"/>
      <c r="IL22" s="232"/>
      <c r="IM22" s="232"/>
      <c r="IN22" s="232"/>
      <c r="IO22" s="232"/>
      <c r="IP22" s="232"/>
      <c r="IQ22" s="232"/>
      <c r="IR22" s="232"/>
      <c r="IS22" s="232"/>
      <c r="IT22" s="232"/>
      <c r="IU22" s="232"/>
      <c r="IV22" s="232"/>
    </row>
    <row r="23" spans="1:256" ht="23.25" customHeight="1" thickBot="1" thickTop="1">
      <c r="A23" s="243" t="s">
        <v>353</v>
      </c>
      <c r="B23" s="241">
        <f>SUM(A20:B22)</f>
        <v>943011.6</v>
      </c>
      <c r="C23" s="244"/>
      <c r="D23" s="245"/>
      <c r="E23" s="245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6"/>
      <c r="DP23" s="246"/>
      <c r="DQ23" s="246"/>
      <c r="DR23" s="246"/>
      <c r="DS23" s="246"/>
      <c r="DT23" s="246"/>
      <c r="DU23" s="246"/>
      <c r="DV23" s="246"/>
      <c r="DW23" s="246"/>
      <c r="DX23" s="246"/>
      <c r="DY23" s="246"/>
      <c r="DZ23" s="246"/>
      <c r="EA23" s="246"/>
      <c r="EB23" s="246"/>
      <c r="EC23" s="246"/>
      <c r="ED23" s="246"/>
      <c r="EE23" s="246"/>
      <c r="EF23" s="246"/>
      <c r="EG23" s="246"/>
      <c r="EH23" s="246"/>
      <c r="EI23" s="246"/>
      <c r="EJ23" s="246"/>
      <c r="EK23" s="246"/>
      <c r="EL23" s="246"/>
      <c r="EM23" s="246"/>
      <c r="EN23" s="246"/>
      <c r="EO23" s="246"/>
      <c r="EP23" s="246"/>
      <c r="EQ23" s="246"/>
      <c r="ER23" s="246"/>
      <c r="ES23" s="246"/>
      <c r="ET23" s="246"/>
      <c r="EU23" s="246"/>
      <c r="EV23" s="246"/>
      <c r="EW23" s="246"/>
      <c r="EX23" s="246"/>
      <c r="EY23" s="246"/>
      <c r="EZ23" s="246"/>
      <c r="FA23" s="246"/>
      <c r="FB23" s="246"/>
      <c r="FC23" s="246"/>
      <c r="FD23" s="246"/>
      <c r="FE23" s="246"/>
      <c r="FF23" s="246"/>
      <c r="FG23" s="246"/>
      <c r="FH23" s="246"/>
      <c r="FI23" s="246"/>
      <c r="FJ23" s="246"/>
      <c r="FK23" s="246"/>
      <c r="FL23" s="246"/>
      <c r="FM23" s="246"/>
      <c r="FN23" s="246"/>
      <c r="FO23" s="246"/>
      <c r="FP23" s="246"/>
      <c r="FQ23" s="246"/>
      <c r="FR23" s="246"/>
      <c r="FS23" s="246"/>
      <c r="FT23" s="246"/>
      <c r="FU23" s="246"/>
      <c r="FV23" s="246"/>
      <c r="FW23" s="246"/>
      <c r="FX23" s="246"/>
      <c r="FY23" s="246"/>
      <c r="FZ23" s="246"/>
      <c r="GA23" s="246"/>
      <c r="GB23" s="246"/>
      <c r="GC23" s="246"/>
      <c r="GD23" s="246"/>
      <c r="GE23" s="246"/>
      <c r="GF23" s="246"/>
      <c r="GG23" s="246"/>
      <c r="GH23" s="246"/>
      <c r="GI23" s="246"/>
      <c r="GJ23" s="246"/>
      <c r="GK23" s="246"/>
      <c r="GL23" s="246"/>
      <c r="GM23" s="246"/>
      <c r="GN23" s="246"/>
      <c r="GO23" s="246"/>
      <c r="GP23" s="246"/>
      <c r="GQ23" s="246"/>
      <c r="GR23" s="246"/>
      <c r="GS23" s="246"/>
      <c r="GT23" s="246"/>
      <c r="GU23" s="246"/>
      <c r="GV23" s="246"/>
      <c r="GW23" s="246"/>
      <c r="GX23" s="246"/>
      <c r="GY23" s="246"/>
      <c r="GZ23" s="246"/>
      <c r="HA23" s="246"/>
      <c r="HB23" s="246"/>
      <c r="HC23" s="246"/>
      <c r="HD23" s="246"/>
      <c r="HE23" s="246"/>
      <c r="HF23" s="246"/>
      <c r="HG23" s="246"/>
      <c r="HH23" s="246"/>
      <c r="HI23" s="246"/>
      <c r="HJ23" s="246"/>
      <c r="HK23" s="246"/>
      <c r="HL23" s="246"/>
      <c r="HM23" s="246"/>
      <c r="HN23" s="246"/>
      <c r="HO23" s="246"/>
      <c r="HP23" s="246"/>
      <c r="HQ23" s="246"/>
      <c r="HR23" s="246"/>
      <c r="HS23" s="246"/>
      <c r="HT23" s="246"/>
      <c r="HU23" s="246"/>
      <c r="HV23" s="246"/>
      <c r="HW23" s="246"/>
      <c r="HX23" s="246"/>
      <c r="HY23" s="246"/>
      <c r="HZ23" s="246"/>
      <c r="IA23" s="246"/>
      <c r="IB23" s="246"/>
      <c r="IC23" s="246"/>
      <c r="ID23" s="246"/>
      <c r="IE23" s="246"/>
      <c r="IF23" s="246"/>
      <c r="IG23" s="246"/>
      <c r="IH23" s="246"/>
      <c r="II23" s="246"/>
      <c r="IJ23" s="246"/>
      <c r="IK23" s="246"/>
      <c r="IL23" s="246"/>
      <c r="IM23" s="246"/>
      <c r="IN23" s="246"/>
      <c r="IO23" s="246"/>
      <c r="IP23" s="246"/>
      <c r="IQ23" s="246"/>
      <c r="IR23" s="246"/>
      <c r="IS23" s="246"/>
      <c r="IT23" s="246"/>
      <c r="IU23" s="246"/>
      <c r="IV23" s="246"/>
    </row>
    <row r="24" spans="1:256" ht="33" customHeight="1">
      <c r="A24" s="1400" t="s">
        <v>743</v>
      </c>
      <c r="B24" s="1401"/>
      <c r="C24" s="244"/>
      <c r="D24" s="245"/>
      <c r="E24" s="245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6"/>
      <c r="DP24" s="246"/>
      <c r="DQ24" s="246"/>
      <c r="DR24" s="246"/>
      <c r="DS24" s="246"/>
      <c r="DT24" s="246"/>
      <c r="DU24" s="246"/>
      <c r="DV24" s="246"/>
      <c r="DW24" s="246"/>
      <c r="DX24" s="246"/>
      <c r="DY24" s="246"/>
      <c r="DZ24" s="246"/>
      <c r="EA24" s="246"/>
      <c r="EB24" s="246"/>
      <c r="EC24" s="246"/>
      <c r="ED24" s="246"/>
      <c r="EE24" s="246"/>
      <c r="EF24" s="246"/>
      <c r="EG24" s="246"/>
      <c r="EH24" s="246"/>
      <c r="EI24" s="246"/>
      <c r="EJ24" s="246"/>
      <c r="EK24" s="246"/>
      <c r="EL24" s="246"/>
      <c r="EM24" s="246"/>
      <c r="EN24" s="246"/>
      <c r="EO24" s="246"/>
      <c r="EP24" s="246"/>
      <c r="EQ24" s="246"/>
      <c r="ER24" s="246"/>
      <c r="ES24" s="246"/>
      <c r="ET24" s="246"/>
      <c r="EU24" s="246"/>
      <c r="EV24" s="246"/>
      <c r="EW24" s="246"/>
      <c r="EX24" s="246"/>
      <c r="EY24" s="246"/>
      <c r="EZ24" s="246"/>
      <c r="FA24" s="246"/>
      <c r="FB24" s="246"/>
      <c r="FC24" s="246"/>
      <c r="FD24" s="246"/>
      <c r="FE24" s="246"/>
      <c r="FF24" s="246"/>
      <c r="FG24" s="246"/>
      <c r="FH24" s="246"/>
      <c r="FI24" s="246"/>
      <c r="FJ24" s="246"/>
      <c r="FK24" s="246"/>
      <c r="FL24" s="246"/>
      <c r="FM24" s="246"/>
      <c r="FN24" s="246"/>
      <c r="FO24" s="246"/>
      <c r="FP24" s="246"/>
      <c r="FQ24" s="246"/>
      <c r="FR24" s="246"/>
      <c r="FS24" s="246"/>
      <c r="FT24" s="246"/>
      <c r="FU24" s="246"/>
      <c r="FV24" s="246"/>
      <c r="FW24" s="246"/>
      <c r="FX24" s="246"/>
      <c r="FY24" s="246"/>
      <c r="FZ24" s="246"/>
      <c r="GA24" s="246"/>
      <c r="GB24" s="246"/>
      <c r="GC24" s="246"/>
      <c r="GD24" s="246"/>
      <c r="GE24" s="246"/>
      <c r="GF24" s="246"/>
      <c r="GG24" s="246"/>
      <c r="GH24" s="246"/>
      <c r="GI24" s="246"/>
      <c r="GJ24" s="246"/>
      <c r="GK24" s="246"/>
      <c r="GL24" s="246"/>
      <c r="GM24" s="246"/>
      <c r="GN24" s="246"/>
      <c r="GO24" s="246"/>
      <c r="GP24" s="246"/>
      <c r="GQ24" s="246"/>
      <c r="GR24" s="246"/>
      <c r="GS24" s="246"/>
      <c r="GT24" s="246"/>
      <c r="GU24" s="246"/>
      <c r="GV24" s="246"/>
      <c r="GW24" s="246"/>
      <c r="GX24" s="246"/>
      <c r="GY24" s="246"/>
      <c r="GZ24" s="246"/>
      <c r="HA24" s="246"/>
      <c r="HB24" s="246"/>
      <c r="HC24" s="246"/>
      <c r="HD24" s="246"/>
      <c r="HE24" s="246"/>
      <c r="HF24" s="246"/>
      <c r="HG24" s="246"/>
      <c r="HH24" s="246"/>
      <c r="HI24" s="246"/>
      <c r="HJ24" s="246"/>
      <c r="HK24" s="246"/>
      <c r="HL24" s="246"/>
      <c r="HM24" s="246"/>
      <c r="HN24" s="246"/>
      <c r="HO24" s="246"/>
      <c r="HP24" s="246"/>
      <c r="HQ24" s="246"/>
      <c r="HR24" s="246"/>
      <c r="HS24" s="246"/>
      <c r="HT24" s="246"/>
      <c r="HU24" s="246"/>
      <c r="HV24" s="246"/>
      <c r="HW24" s="246"/>
      <c r="HX24" s="246"/>
      <c r="HY24" s="246"/>
      <c r="HZ24" s="246"/>
      <c r="IA24" s="246"/>
      <c r="IB24" s="246"/>
      <c r="IC24" s="246"/>
      <c r="ID24" s="246"/>
      <c r="IE24" s="246"/>
      <c r="IF24" s="246"/>
      <c r="IG24" s="246"/>
      <c r="IH24" s="246"/>
      <c r="II24" s="246"/>
      <c r="IJ24" s="246"/>
      <c r="IK24" s="246"/>
      <c r="IL24" s="246"/>
      <c r="IM24" s="246"/>
      <c r="IN24" s="246"/>
      <c r="IO24" s="246"/>
      <c r="IP24" s="246"/>
      <c r="IQ24" s="246"/>
      <c r="IR24" s="246"/>
      <c r="IS24" s="246"/>
      <c r="IT24" s="246"/>
      <c r="IU24" s="246"/>
      <c r="IV24" s="246"/>
    </row>
    <row r="25" spans="1:256" ht="23.25" customHeight="1">
      <c r="A25" s="233" t="s">
        <v>42</v>
      </c>
      <c r="B25" s="1014">
        <v>1332.5</v>
      </c>
      <c r="C25" s="244"/>
      <c r="D25" s="245"/>
      <c r="E25" s="245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  <c r="HP25" s="246"/>
      <c r="HQ25" s="246"/>
      <c r="HR25" s="246"/>
      <c r="HS25" s="246"/>
      <c r="HT25" s="246"/>
      <c r="HU25" s="246"/>
      <c r="HV25" s="246"/>
      <c r="HW25" s="246"/>
      <c r="HX25" s="246"/>
      <c r="HY25" s="246"/>
      <c r="HZ25" s="246"/>
      <c r="IA25" s="246"/>
      <c r="IB25" s="246"/>
      <c r="IC25" s="246"/>
      <c r="ID25" s="246"/>
      <c r="IE25" s="246"/>
      <c r="IF25" s="246"/>
      <c r="IG25" s="246"/>
      <c r="IH25" s="246"/>
      <c r="II25" s="246"/>
      <c r="IJ25" s="246"/>
      <c r="IK25" s="246"/>
      <c r="IL25" s="246"/>
      <c r="IM25" s="246"/>
      <c r="IN25" s="246"/>
      <c r="IO25" s="246"/>
      <c r="IP25" s="246"/>
      <c r="IQ25" s="246"/>
      <c r="IR25" s="246"/>
      <c r="IS25" s="246"/>
      <c r="IT25" s="246"/>
      <c r="IU25" s="246"/>
      <c r="IV25" s="246"/>
    </row>
    <row r="26" spans="1:256" ht="23.25" customHeight="1">
      <c r="A26" s="235" t="s">
        <v>724</v>
      </c>
      <c r="B26" s="247">
        <v>688576.71</v>
      </c>
      <c r="C26" s="230"/>
      <c r="D26" s="231"/>
      <c r="E26" s="231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2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  <c r="FB26" s="232"/>
      <c r="FC26" s="232"/>
      <c r="FD26" s="232"/>
      <c r="FE26" s="232"/>
      <c r="FF26" s="232"/>
      <c r="FG26" s="232"/>
      <c r="FH26" s="232"/>
      <c r="FI26" s="232"/>
      <c r="FJ26" s="232"/>
      <c r="FK26" s="232"/>
      <c r="FL26" s="232"/>
      <c r="FM26" s="232"/>
      <c r="FN26" s="232"/>
      <c r="FO26" s="232"/>
      <c r="FP26" s="232"/>
      <c r="FQ26" s="232"/>
      <c r="FR26" s="232"/>
      <c r="FS26" s="232"/>
      <c r="FT26" s="232"/>
      <c r="FU26" s="232"/>
      <c r="FV26" s="232"/>
      <c r="FW26" s="232"/>
      <c r="FX26" s="232"/>
      <c r="FY26" s="232"/>
      <c r="FZ26" s="232"/>
      <c r="GA26" s="232"/>
      <c r="GB26" s="232"/>
      <c r="GC26" s="232"/>
      <c r="GD26" s="232"/>
      <c r="GE26" s="232"/>
      <c r="GF26" s="232"/>
      <c r="GG26" s="232"/>
      <c r="GH26" s="232"/>
      <c r="GI26" s="232"/>
      <c r="GJ26" s="232"/>
      <c r="GK26" s="232"/>
      <c r="GL26" s="232"/>
      <c r="GM26" s="232"/>
      <c r="GN26" s="232"/>
      <c r="GO26" s="232"/>
      <c r="GP26" s="232"/>
      <c r="GQ26" s="232"/>
      <c r="GR26" s="232"/>
      <c r="GS26" s="232"/>
      <c r="GT26" s="232"/>
      <c r="GU26" s="232"/>
      <c r="GV26" s="232"/>
      <c r="GW26" s="232"/>
      <c r="GX26" s="232"/>
      <c r="GY26" s="232"/>
      <c r="GZ26" s="232"/>
      <c r="HA26" s="232"/>
      <c r="HB26" s="232"/>
      <c r="HC26" s="232"/>
      <c r="HD26" s="232"/>
      <c r="HE26" s="232"/>
      <c r="HF26" s="232"/>
      <c r="HG26" s="232"/>
      <c r="HH26" s="232"/>
      <c r="HI26" s="232"/>
      <c r="HJ26" s="232"/>
      <c r="HK26" s="232"/>
      <c r="HL26" s="232"/>
      <c r="HM26" s="232"/>
      <c r="HN26" s="232"/>
      <c r="HO26" s="232"/>
      <c r="HP26" s="232"/>
      <c r="HQ26" s="232"/>
      <c r="HR26" s="232"/>
      <c r="HS26" s="232"/>
      <c r="HT26" s="232"/>
      <c r="HU26" s="232"/>
      <c r="HV26" s="232"/>
      <c r="HW26" s="232"/>
      <c r="HX26" s="232"/>
      <c r="HY26" s="232"/>
      <c r="HZ26" s="232"/>
      <c r="IA26" s="232"/>
      <c r="IB26" s="232"/>
      <c r="IC26" s="232"/>
      <c r="ID26" s="232"/>
      <c r="IE26" s="232"/>
      <c r="IF26" s="232"/>
      <c r="IG26" s="232"/>
      <c r="IH26" s="232"/>
      <c r="II26" s="232"/>
      <c r="IJ26" s="232"/>
      <c r="IK26" s="232"/>
      <c r="IL26" s="232"/>
      <c r="IM26" s="232"/>
      <c r="IN26" s="232"/>
      <c r="IO26" s="232"/>
      <c r="IP26" s="232"/>
      <c r="IQ26" s="232"/>
      <c r="IR26" s="232"/>
      <c r="IS26" s="232"/>
      <c r="IT26" s="232"/>
      <c r="IU26" s="232"/>
      <c r="IV26" s="232"/>
    </row>
    <row r="27" spans="1:256" ht="23.25" customHeight="1">
      <c r="A27" s="1019" t="s">
        <v>354</v>
      </c>
      <c r="B27" s="236">
        <v>24311.13</v>
      </c>
      <c r="C27" s="230"/>
      <c r="D27" s="231"/>
      <c r="E27" s="231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  <c r="FB27" s="232"/>
      <c r="FC27" s="232"/>
      <c r="FD27" s="232"/>
      <c r="FE27" s="232"/>
      <c r="FF27" s="232"/>
      <c r="FG27" s="232"/>
      <c r="FH27" s="232"/>
      <c r="FI27" s="232"/>
      <c r="FJ27" s="232"/>
      <c r="FK27" s="232"/>
      <c r="FL27" s="232"/>
      <c r="FM27" s="232"/>
      <c r="FN27" s="232"/>
      <c r="FO27" s="232"/>
      <c r="FP27" s="232"/>
      <c r="FQ27" s="232"/>
      <c r="FR27" s="232"/>
      <c r="FS27" s="232"/>
      <c r="FT27" s="232"/>
      <c r="FU27" s="232"/>
      <c r="FV27" s="232"/>
      <c r="FW27" s="232"/>
      <c r="FX27" s="232"/>
      <c r="FY27" s="232"/>
      <c r="FZ27" s="232"/>
      <c r="GA27" s="232"/>
      <c r="GB27" s="232"/>
      <c r="GC27" s="232"/>
      <c r="GD27" s="232"/>
      <c r="GE27" s="232"/>
      <c r="GF27" s="232"/>
      <c r="GG27" s="232"/>
      <c r="GH27" s="232"/>
      <c r="GI27" s="232"/>
      <c r="GJ27" s="232"/>
      <c r="GK27" s="232"/>
      <c r="GL27" s="232"/>
      <c r="GM27" s="232"/>
      <c r="GN27" s="232"/>
      <c r="GO27" s="232"/>
      <c r="GP27" s="232"/>
      <c r="GQ27" s="232"/>
      <c r="GR27" s="232"/>
      <c r="GS27" s="232"/>
      <c r="GT27" s="232"/>
      <c r="GU27" s="232"/>
      <c r="GV27" s="232"/>
      <c r="GW27" s="232"/>
      <c r="GX27" s="232"/>
      <c r="GY27" s="232"/>
      <c r="GZ27" s="232"/>
      <c r="HA27" s="232"/>
      <c r="HB27" s="232"/>
      <c r="HC27" s="232"/>
      <c r="HD27" s="232"/>
      <c r="HE27" s="232"/>
      <c r="HF27" s="232"/>
      <c r="HG27" s="232"/>
      <c r="HH27" s="232"/>
      <c r="HI27" s="232"/>
      <c r="HJ27" s="232"/>
      <c r="HK27" s="232"/>
      <c r="HL27" s="232"/>
      <c r="HM27" s="232"/>
      <c r="HN27" s="232"/>
      <c r="HO27" s="232"/>
      <c r="HP27" s="232"/>
      <c r="HQ27" s="232"/>
      <c r="HR27" s="232"/>
      <c r="HS27" s="232"/>
      <c r="HT27" s="232"/>
      <c r="HU27" s="232"/>
      <c r="HV27" s="232"/>
      <c r="HW27" s="232"/>
      <c r="HX27" s="232"/>
      <c r="HY27" s="232"/>
      <c r="HZ27" s="232"/>
      <c r="IA27" s="232"/>
      <c r="IB27" s="232"/>
      <c r="IC27" s="232"/>
      <c r="ID27" s="232"/>
      <c r="IE27" s="232"/>
      <c r="IF27" s="232"/>
      <c r="IG27" s="232"/>
      <c r="IH27" s="232"/>
      <c r="II27" s="232"/>
      <c r="IJ27" s="232"/>
      <c r="IK27" s="232"/>
      <c r="IL27" s="232"/>
      <c r="IM27" s="232"/>
      <c r="IN27" s="232"/>
      <c r="IO27" s="232"/>
      <c r="IP27" s="232"/>
      <c r="IQ27" s="232"/>
      <c r="IR27" s="232"/>
      <c r="IS27" s="232"/>
      <c r="IT27" s="232"/>
      <c r="IU27" s="232"/>
      <c r="IV27" s="232"/>
    </row>
    <row r="28" spans="1:256" ht="23.25" customHeight="1">
      <c r="A28" s="235" t="s">
        <v>607</v>
      </c>
      <c r="B28" s="236">
        <v>18267.97</v>
      </c>
      <c r="C28" s="230"/>
      <c r="D28" s="231"/>
      <c r="E28" s="231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  <c r="EK28" s="232"/>
      <c r="EL28" s="232"/>
      <c r="EM28" s="232"/>
      <c r="EN28" s="232"/>
      <c r="EO28" s="232"/>
      <c r="EP28" s="232"/>
      <c r="EQ28" s="232"/>
      <c r="ER28" s="232"/>
      <c r="ES28" s="232"/>
      <c r="ET28" s="232"/>
      <c r="EU28" s="232"/>
      <c r="EV28" s="232"/>
      <c r="EW28" s="232"/>
      <c r="EX28" s="232"/>
      <c r="EY28" s="232"/>
      <c r="EZ28" s="232"/>
      <c r="FA28" s="232"/>
      <c r="FB28" s="232"/>
      <c r="FC28" s="232"/>
      <c r="FD28" s="232"/>
      <c r="FE28" s="232"/>
      <c r="FF28" s="232"/>
      <c r="FG28" s="232"/>
      <c r="FH28" s="232"/>
      <c r="FI28" s="232"/>
      <c r="FJ28" s="232"/>
      <c r="FK28" s="232"/>
      <c r="FL28" s="232"/>
      <c r="FM28" s="232"/>
      <c r="FN28" s="232"/>
      <c r="FO28" s="232"/>
      <c r="FP28" s="232"/>
      <c r="FQ28" s="232"/>
      <c r="FR28" s="232"/>
      <c r="FS28" s="232"/>
      <c r="FT28" s="232"/>
      <c r="FU28" s="232"/>
      <c r="FV28" s="232"/>
      <c r="FW28" s="232"/>
      <c r="FX28" s="232"/>
      <c r="FY28" s="232"/>
      <c r="FZ28" s="232"/>
      <c r="GA28" s="232"/>
      <c r="GB28" s="232"/>
      <c r="GC28" s="232"/>
      <c r="GD28" s="232"/>
      <c r="GE28" s="232"/>
      <c r="GF28" s="232"/>
      <c r="GG28" s="232"/>
      <c r="GH28" s="232"/>
      <c r="GI28" s="232"/>
      <c r="GJ28" s="232"/>
      <c r="GK28" s="232"/>
      <c r="GL28" s="232"/>
      <c r="GM28" s="232"/>
      <c r="GN28" s="232"/>
      <c r="GO28" s="232"/>
      <c r="GP28" s="232"/>
      <c r="GQ28" s="232"/>
      <c r="GR28" s="232"/>
      <c r="GS28" s="232"/>
      <c r="GT28" s="232"/>
      <c r="GU28" s="232"/>
      <c r="GV28" s="232"/>
      <c r="GW28" s="232"/>
      <c r="GX28" s="232"/>
      <c r="GY28" s="232"/>
      <c r="GZ28" s="232"/>
      <c r="HA28" s="232"/>
      <c r="HB28" s="232"/>
      <c r="HC28" s="232"/>
      <c r="HD28" s="232"/>
      <c r="HE28" s="232"/>
      <c r="HF28" s="232"/>
      <c r="HG28" s="232"/>
      <c r="HH28" s="232"/>
      <c r="HI28" s="232"/>
      <c r="HJ28" s="232"/>
      <c r="HK28" s="232"/>
      <c r="HL28" s="232"/>
      <c r="HM28" s="232"/>
      <c r="HN28" s="232"/>
      <c r="HO28" s="232"/>
      <c r="HP28" s="232"/>
      <c r="HQ28" s="232"/>
      <c r="HR28" s="232"/>
      <c r="HS28" s="232"/>
      <c r="HT28" s="232"/>
      <c r="HU28" s="232"/>
      <c r="HV28" s="232"/>
      <c r="HW28" s="232"/>
      <c r="HX28" s="232"/>
      <c r="HY28" s="232"/>
      <c r="HZ28" s="232"/>
      <c r="IA28" s="232"/>
      <c r="IB28" s="232"/>
      <c r="IC28" s="232"/>
      <c r="ID28" s="232"/>
      <c r="IE28" s="232"/>
      <c r="IF28" s="232"/>
      <c r="IG28" s="232"/>
      <c r="IH28" s="232"/>
      <c r="II28" s="232"/>
      <c r="IJ28" s="232"/>
      <c r="IK28" s="232"/>
      <c r="IL28" s="232"/>
      <c r="IM28" s="232"/>
      <c r="IN28" s="232"/>
      <c r="IO28" s="232"/>
      <c r="IP28" s="232"/>
      <c r="IQ28" s="232"/>
      <c r="IR28" s="232"/>
      <c r="IS28" s="232"/>
      <c r="IT28" s="232"/>
      <c r="IU28" s="232"/>
      <c r="IV28" s="232"/>
    </row>
    <row r="29" spans="1:256" ht="23.25" customHeight="1">
      <c r="A29" s="235" t="s">
        <v>49</v>
      </c>
      <c r="B29" s="236">
        <v>571865.58</v>
      </c>
      <c r="C29" s="230"/>
      <c r="D29" s="231"/>
      <c r="E29" s="231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2"/>
      <c r="DW29" s="232"/>
      <c r="DX29" s="232"/>
      <c r="DY29" s="232"/>
      <c r="DZ29" s="232"/>
      <c r="EA29" s="232"/>
      <c r="EB29" s="232"/>
      <c r="EC29" s="232"/>
      <c r="ED29" s="232"/>
      <c r="EE29" s="232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2"/>
      <c r="ER29" s="232"/>
      <c r="ES29" s="232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2"/>
      <c r="FF29" s="232"/>
      <c r="FG29" s="232"/>
      <c r="FH29" s="232"/>
      <c r="FI29" s="232"/>
      <c r="FJ29" s="232"/>
      <c r="FK29" s="232"/>
      <c r="FL29" s="232"/>
      <c r="FM29" s="232"/>
      <c r="FN29" s="232"/>
      <c r="FO29" s="232"/>
      <c r="FP29" s="232"/>
      <c r="FQ29" s="232"/>
      <c r="FR29" s="232"/>
      <c r="FS29" s="232"/>
      <c r="FT29" s="232"/>
      <c r="FU29" s="232"/>
      <c r="FV29" s="232"/>
      <c r="FW29" s="232"/>
      <c r="FX29" s="232"/>
      <c r="FY29" s="232"/>
      <c r="FZ29" s="232"/>
      <c r="GA29" s="232"/>
      <c r="GB29" s="232"/>
      <c r="GC29" s="232"/>
      <c r="GD29" s="232"/>
      <c r="GE29" s="232"/>
      <c r="GF29" s="232"/>
      <c r="GG29" s="232"/>
      <c r="GH29" s="232"/>
      <c r="GI29" s="232"/>
      <c r="GJ29" s="232"/>
      <c r="GK29" s="232"/>
      <c r="GL29" s="232"/>
      <c r="GM29" s="232"/>
      <c r="GN29" s="232"/>
      <c r="GO29" s="232"/>
      <c r="GP29" s="232"/>
      <c r="GQ29" s="232"/>
      <c r="GR29" s="232"/>
      <c r="GS29" s="232"/>
      <c r="GT29" s="232"/>
      <c r="GU29" s="232"/>
      <c r="GV29" s="232"/>
      <c r="GW29" s="232"/>
      <c r="GX29" s="232"/>
      <c r="GY29" s="232"/>
      <c r="GZ29" s="232"/>
      <c r="HA29" s="232"/>
      <c r="HB29" s="232"/>
      <c r="HC29" s="232"/>
      <c r="HD29" s="232"/>
      <c r="HE29" s="232"/>
      <c r="HF29" s="232"/>
      <c r="HG29" s="232"/>
      <c r="HH29" s="232"/>
      <c r="HI29" s="232"/>
      <c r="HJ29" s="232"/>
      <c r="HK29" s="232"/>
      <c r="HL29" s="232"/>
      <c r="HM29" s="232"/>
      <c r="HN29" s="232"/>
      <c r="HO29" s="232"/>
      <c r="HP29" s="232"/>
      <c r="HQ29" s="232"/>
      <c r="HR29" s="232"/>
      <c r="HS29" s="232"/>
      <c r="HT29" s="232"/>
      <c r="HU29" s="232"/>
      <c r="HV29" s="232"/>
      <c r="HW29" s="232"/>
      <c r="HX29" s="232"/>
      <c r="HY29" s="232"/>
      <c r="HZ29" s="232"/>
      <c r="IA29" s="232"/>
      <c r="IB29" s="232"/>
      <c r="IC29" s="232"/>
      <c r="ID29" s="232"/>
      <c r="IE29" s="232"/>
      <c r="IF29" s="232"/>
      <c r="IG29" s="232"/>
      <c r="IH29" s="232"/>
      <c r="II29" s="232"/>
      <c r="IJ29" s="232"/>
      <c r="IK29" s="232"/>
      <c r="IL29" s="232"/>
      <c r="IM29" s="232"/>
      <c r="IN29" s="232"/>
      <c r="IO29" s="232"/>
      <c r="IP29" s="232"/>
      <c r="IQ29" s="232"/>
      <c r="IR29" s="232"/>
      <c r="IS29" s="232"/>
      <c r="IT29" s="232"/>
      <c r="IU29" s="232"/>
      <c r="IV29" s="232"/>
    </row>
    <row r="30" spans="1:256" ht="23.25" customHeight="1">
      <c r="A30" s="235" t="s">
        <v>52</v>
      </c>
      <c r="B30" s="236">
        <v>20</v>
      </c>
      <c r="C30" s="230"/>
      <c r="D30" s="231"/>
      <c r="E30" s="231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232"/>
      <c r="DW30" s="232"/>
      <c r="DX30" s="232"/>
      <c r="DY30" s="232"/>
      <c r="DZ30" s="232"/>
      <c r="EA30" s="232"/>
      <c r="EB30" s="232"/>
      <c r="EC30" s="232"/>
      <c r="ED30" s="232"/>
      <c r="EE30" s="232"/>
      <c r="EF30" s="232"/>
      <c r="EG30" s="232"/>
      <c r="EH30" s="232"/>
      <c r="EI30" s="232"/>
      <c r="EJ30" s="232"/>
      <c r="EK30" s="232"/>
      <c r="EL30" s="232"/>
      <c r="EM30" s="232"/>
      <c r="EN30" s="232"/>
      <c r="EO30" s="232"/>
      <c r="EP30" s="232"/>
      <c r="EQ30" s="232"/>
      <c r="ER30" s="232"/>
      <c r="ES30" s="232"/>
      <c r="ET30" s="232"/>
      <c r="EU30" s="232"/>
      <c r="EV30" s="232"/>
      <c r="EW30" s="232"/>
      <c r="EX30" s="232"/>
      <c r="EY30" s="232"/>
      <c r="EZ30" s="232"/>
      <c r="FA30" s="232"/>
      <c r="FB30" s="232"/>
      <c r="FC30" s="232"/>
      <c r="FD30" s="232"/>
      <c r="FE30" s="232"/>
      <c r="FF30" s="232"/>
      <c r="FG30" s="232"/>
      <c r="FH30" s="232"/>
      <c r="FI30" s="232"/>
      <c r="FJ30" s="232"/>
      <c r="FK30" s="232"/>
      <c r="FL30" s="232"/>
      <c r="FM30" s="232"/>
      <c r="FN30" s="232"/>
      <c r="FO30" s="232"/>
      <c r="FP30" s="232"/>
      <c r="FQ30" s="232"/>
      <c r="FR30" s="232"/>
      <c r="FS30" s="232"/>
      <c r="FT30" s="232"/>
      <c r="FU30" s="232"/>
      <c r="FV30" s="232"/>
      <c r="FW30" s="232"/>
      <c r="FX30" s="232"/>
      <c r="FY30" s="232"/>
      <c r="FZ30" s="232"/>
      <c r="GA30" s="232"/>
      <c r="GB30" s="232"/>
      <c r="GC30" s="232"/>
      <c r="GD30" s="232"/>
      <c r="GE30" s="232"/>
      <c r="GF30" s="232"/>
      <c r="GG30" s="232"/>
      <c r="GH30" s="232"/>
      <c r="GI30" s="232"/>
      <c r="GJ30" s="232"/>
      <c r="GK30" s="232"/>
      <c r="GL30" s="232"/>
      <c r="GM30" s="232"/>
      <c r="GN30" s="232"/>
      <c r="GO30" s="232"/>
      <c r="GP30" s="232"/>
      <c r="GQ30" s="232"/>
      <c r="GR30" s="232"/>
      <c r="GS30" s="232"/>
      <c r="GT30" s="232"/>
      <c r="GU30" s="232"/>
      <c r="GV30" s="232"/>
      <c r="GW30" s="232"/>
      <c r="GX30" s="232"/>
      <c r="GY30" s="232"/>
      <c r="GZ30" s="232"/>
      <c r="HA30" s="232"/>
      <c r="HB30" s="232"/>
      <c r="HC30" s="232"/>
      <c r="HD30" s="232"/>
      <c r="HE30" s="232"/>
      <c r="HF30" s="232"/>
      <c r="HG30" s="232"/>
      <c r="HH30" s="232"/>
      <c r="HI30" s="232"/>
      <c r="HJ30" s="232"/>
      <c r="HK30" s="232"/>
      <c r="HL30" s="232"/>
      <c r="HM30" s="232"/>
      <c r="HN30" s="232"/>
      <c r="HO30" s="232"/>
      <c r="HP30" s="232"/>
      <c r="HQ30" s="232"/>
      <c r="HR30" s="232"/>
      <c r="HS30" s="232"/>
      <c r="HT30" s="232"/>
      <c r="HU30" s="232"/>
      <c r="HV30" s="232"/>
      <c r="HW30" s="232"/>
      <c r="HX30" s="232"/>
      <c r="HY30" s="232"/>
      <c r="HZ30" s="232"/>
      <c r="IA30" s="232"/>
      <c r="IB30" s="232"/>
      <c r="IC30" s="232"/>
      <c r="ID30" s="232"/>
      <c r="IE30" s="232"/>
      <c r="IF30" s="232"/>
      <c r="IG30" s="232"/>
      <c r="IH30" s="232"/>
      <c r="II30" s="232"/>
      <c r="IJ30" s="232"/>
      <c r="IK30" s="232"/>
      <c r="IL30" s="232"/>
      <c r="IM30" s="232"/>
      <c r="IN30" s="232"/>
      <c r="IO30" s="232"/>
      <c r="IP30" s="232"/>
      <c r="IQ30" s="232"/>
      <c r="IR30" s="232"/>
      <c r="IS30" s="232"/>
      <c r="IT30" s="232"/>
      <c r="IU30" s="232"/>
      <c r="IV30" s="232"/>
    </row>
    <row r="31" spans="1:256" ht="23.25" customHeight="1">
      <c r="A31" s="233" t="s">
        <v>703</v>
      </c>
      <c r="B31" s="236">
        <v>8400</v>
      </c>
      <c r="C31" s="230"/>
      <c r="D31" s="231"/>
      <c r="E31" s="231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232"/>
      <c r="DW31" s="232"/>
      <c r="DX31" s="232"/>
      <c r="DY31" s="232"/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2"/>
      <c r="FE31" s="232"/>
      <c r="FF31" s="232"/>
      <c r="FG31" s="232"/>
      <c r="FH31" s="232"/>
      <c r="FI31" s="232"/>
      <c r="FJ31" s="232"/>
      <c r="FK31" s="232"/>
      <c r="FL31" s="232"/>
      <c r="FM31" s="232"/>
      <c r="FN31" s="232"/>
      <c r="FO31" s="232"/>
      <c r="FP31" s="232"/>
      <c r="FQ31" s="232"/>
      <c r="FR31" s="232"/>
      <c r="FS31" s="232"/>
      <c r="FT31" s="232"/>
      <c r="FU31" s="232"/>
      <c r="FV31" s="232"/>
      <c r="FW31" s="232"/>
      <c r="FX31" s="232"/>
      <c r="FY31" s="232"/>
      <c r="FZ31" s="232"/>
      <c r="GA31" s="232"/>
      <c r="GB31" s="232"/>
      <c r="GC31" s="232"/>
      <c r="GD31" s="232"/>
      <c r="GE31" s="232"/>
      <c r="GF31" s="232"/>
      <c r="GG31" s="232"/>
      <c r="GH31" s="232"/>
      <c r="GI31" s="232"/>
      <c r="GJ31" s="232"/>
      <c r="GK31" s="232"/>
      <c r="GL31" s="232"/>
      <c r="GM31" s="232"/>
      <c r="GN31" s="232"/>
      <c r="GO31" s="232"/>
      <c r="GP31" s="232"/>
      <c r="GQ31" s="232"/>
      <c r="GR31" s="232"/>
      <c r="GS31" s="232"/>
      <c r="GT31" s="232"/>
      <c r="GU31" s="232"/>
      <c r="GV31" s="232"/>
      <c r="GW31" s="232"/>
      <c r="GX31" s="232"/>
      <c r="GY31" s="232"/>
      <c r="GZ31" s="232"/>
      <c r="HA31" s="232"/>
      <c r="HB31" s="232"/>
      <c r="HC31" s="232"/>
      <c r="HD31" s="232"/>
      <c r="HE31" s="232"/>
      <c r="HF31" s="232"/>
      <c r="HG31" s="232"/>
      <c r="HH31" s="232"/>
      <c r="HI31" s="232"/>
      <c r="HJ31" s="232"/>
      <c r="HK31" s="232"/>
      <c r="HL31" s="232"/>
      <c r="HM31" s="232"/>
      <c r="HN31" s="232"/>
      <c r="HO31" s="232"/>
      <c r="HP31" s="232"/>
      <c r="HQ31" s="232"/>
      <c r="HR31" s="232"/>
      <c r="HS31" s="232"/>
      <c r="HT31" s="232"/>
      <c r="HU31" s="232"/>
      <c r="HV31" s="232"/>
      <c r="HW31" s="232"/>
      <c r="HX31" s="232"/>
      <c r="HY31" s="232"/>
      <c r="HZ31" s="232"/>
      <c r="IA31" s="232"/>
      <c r="IB31" s="232"/>
      <c r="IC31" s="232"/>
      <c r="ID31" s="232"/>
      <c r="IE31" s="232"/>
      <c r="IF31" s="232"/>
      <c r="IG31" s="232"/>
      <c r="IH31" s="232"/>
      <c r="II31" s="232"/>
      <c r="IJ31" s="232"/>
      <c r="IK31" s="232"/>
      <c r="IL31" s="232"/>
      <c r="IM31" s="232"/>
      <c r="IN31" s="232"/>
      <c r="IO31" s="232"/>
      <c r="IP31" s="232"/>
      <c r="IQ31" s="232"/>
      <c r="IR31" s="232"/>
      <c r="IS31" s="232"/>
      <c r="IT31" s="232"/>
      <c r="IU31" s="232"/>
      <c r="IV31" s="232"/>
    </row>
    <row r="32" spans="1:256" ht="23.25" customHeight="1">
      <c r="A32" s="235" t="s">
        <v>59</v>
      </c>
      <c r="B32" s="236">
        <v>776986.74</v>
      </c>
      <c r="C32" s="230"/>
      <c r="D32" s="231"/>
      <c r="E32" s="231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  <c r="DQ32" s="232"/>
      <c r="DR32" s="232"/>
      <c r="DS32" s="232"/>
      <c r="DT32" s="232"/>
      <c r="DU32" s="232"/>
      <c r="DV32" s="232"/>
      <c r="DW32" s="232"/>
      <c r="DX32" s="232"/>
      <c r="DY32" s="232"/>
      <c r="DZ32" s="232"/>
      <c r="EA32" s="232"/>
      <c r="EB32" s="232"/>
      <c r="EC32" s="232"/>
      <c r="ED32" s="232"/>
      <c r="EE32" s="232"/>
      <c r="EF32" s="232"/>
      <c r="EG32" s="232"/>
      <c r="EH32" s="232"/>
      <c r="EI32" s="232"/>
      <c r="EJ32" s="232"/>
      <c r="EK32" s="232"/>
      <c r="EL32" s="232"/>
      <c r="EM32" s="232"/>
      <c r="EN32" s="232"/>
      <c r="EO32" s="232"/>
      <c r="EP32" s="232"/>
      <c r="EQ32" s="232"/>
      <c r="ER32" s="232"/>
      <c r="ES32" s="232"/>
      <c r="ET32" s="232"/>
      <c r="EU32" s="232"/>
      <c r="EV32" s="232"/>
      <c r="EW32" s="232"/>
      <c r="EX32" s="232"/>
      <c r="EY32" s="232"/>
      <c r="EZ32" s="232"/>
      <c r="FA32" s="232"/>
      <c r="FB32" s="232"/>
      <c r="FC32" s="232"/>
      <c r="FD32" s="232"/>
      <c r="FE32" s="232"/>
      <c r="FF32" s="232"/>
      <c r="FG32" s="232"/>
      <c r="FH32" s="232"/>
      <c r="FI32" s="232"/>
      <c r="FJ32" s="232"/>
      <c r="FK32" s="232"/>
      <c r="FL32" s="232"/>
      <c r="FM32" s="232"/>
      <c r="FN32" s="232"/>
      <c r="FO32" s="232"/>
      <c r="FP32" s="232"/>
      <c r="FQ32" s="232"/>
      <c r="FR32" s="232"/>
      <c r="FS32" s="232"/>
      <c r="FT32" s="232"/>
      <c r="FU32" s="232"/>
      <c r="FV32" s="232"/>
      <c r="FW32" s="232"/>
      <c r="FX32" s="232"/>
      <c r="FY32" s="232"/>
      <c r="FZ32" s="232"/>
      <c r="GA32" s="232"/>
      <c r="GB32" s="232"/>
      <c r="GC32" s="232"/>
      <c r="GD32" s="232"/>
      <c r="GE32" s="232"/>
      <c r="GF32" s="232"/>
      <c r="GG32" s="232"/>
      <c r="GH32" s="232"/>
      <c r="GI32" s="232"/>
      <c r="GJ32" s="232"/>
      <c r="GK32" s="232"/>
      <c r="GL32" s="232"/>
      <c r="GM32" s="232"/>
      <c r="GN32" s="232"/>
      <c r="GO32" s="232"/>
      <c r="GP32" s="232"/>
      <c r="GQ32" s="232"/>
      <c r="GR32" s="232"/>
      <c r="GS32" s="232"/>
      <c r="GT32" s="232"/>
      <c r="GU32" s="232"/>
      <c r="GV32" s="232"/>
      <c r="GW32" s="232"/>
      <c r="GX32" s="232"/>
      <c r="GY32" s="232"/>
      <c r="GZ32" s="232"/>
      <c r="HA32" s="232"/>
      <c r="HB32" s="232"/>
      <c r="HC32" s="232"/>
      <c r="HD32" s="232"/>
      <c r="HE32" s="232"/>
      <c r="HF32" s="232"/>
      <c r="HG32" s="232"/>
      <c r="HH32" s="232"/>
      <c r="HI32" s="232"/>
      <c r="HJ32" s="232"/>
      <c r="HK32" s="232"/>
      <c r="HL32" s="232"/>
      <c r="HM32" s="232"/>
      <c r="HN32" s="232"/>
      <c r="HO32" s="232"/>
      <c r="HP32" s="232"/>
      <c r="HQ32" s="232"/>
      <c r="HR32" s="232"/>
      <c r="HS32" s="232"/>
      <c r="HT32" s="232"/>
      <c r="HU32" s="232"/>
      <c r="HV32" s="232"/>
      <c r="HW32" s="232"/>
      <c r="HX32" s="232"/>
      <c r="HY32" s="232"/>
      <c r="HZ32" s="232"/>
      <c r="IA32" s="232"/>
      <c r="IB32" s="232"/>
      <c r="IC32" s="232"/>
      <c r="ID32" s="232"/>
      <c r="IE32" s="232"/>
      <c r="IF32" s="232"/>
      <c r="IG32" s="232"/>
      <c r="IH32" s="232"/>
      <c r="II32" s="232"/>
      <c r="IJ32" s="232"/>
      <c r="IK32" s="232"/>
      <c r="IL32" s="232"/>
      <c r="IM32" s="232"/>
      <c r="IN32" s="232"/>
      <c r="IO32" s="232"/>
      <c r="IP32" s="232"/>
      <c r="IQ32" s="232"/>
      <c r="IR32" s="232"/>
      <c r="IS32" s="232"/>
      <c r="IT32" s="232"/>
      <c r="IU32" s="232"/>
      <c r="IV32" s="232"/>
    </row>
    <row r="33" spans="1:256" ht="23.25" customHeight="1">
      <c r="A33" s="235" t="s">
        <v>704</v>
      </c>
      <c r="B33" s="236">
        <v>8568.76</v>
      </c>
      <c r="C33" s="230"/>
      <c r="D33" s="231"/>
      <c r="E33" s="231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  <c r="DP33" s="232"/>
      <c r="DQ33" s="232"/>
      <c r="DR33" s="232"/>
      <c r="DS33" s="232"/>
      <c r="DT33" s="232"/>
      <c r="DU33" s="232"/>
      <c r="DV33" s="232"/>
      <c r="DW33" s="232"/>
      <c r="DX33" s="232"/>
      <c r="DY33" s="232"/>
      <c r="DZ33" s="232"/>
      <c r="EA33" s="232"/>
      <c r="EB33" s="232"/>
      <c r="EC33" s="232"/>
      <c r="ED33" s="232"/>
      <c r="EE33" s="232"/>
      <c r="EF33" s="232"/>
      <c r="EG33" s="232"/>
      <c r="EH33" s="232"/>
      <c r="EI33" s="232"/>
      <c r="EJ33" s="232"/>
      <c r="EK33" s="232"/>
      <c r="EL33" s="232"/>
      <c r="EM33" s="232"/>
      <c r="EN33" s="232"/>
      <c r="EO33" s="232"/>
      <c r="EP33" s="232"/>
      <c r="EQ33" s="232"/>
      <c r="ER33" s="232"/>
      <c r="ES33" s="232"/>
      <c r="ET33" s="232"/>
      <c r="EU33" s="232"/>
      <c r="EV33" s="232"/>
      <c r="EW33" s="232"/>
      <c r="EX33" s="232"/>
      <c r="EY33" s="232"/>
      <c r="EZ33" s="232"/>
      <c r="FA33" s="232"/>
      <c r="FB33" s="232"/>
      <c r="FC33" s="232"/>
      <c r="FD33" s="232"/>
      <c r="FE33" s="232"/>
      <c r="FF33" s="232"/>
      <c r="FG33" s="232"/>
      <c r="FH33" s="232"/>
      <c r="FI33" s="232"/>
      <c r="FJ33" s="232"/>
      <c r="FK33" s="232"/>
      <c r="FL33" s="232"/>
      <c r="FM33" s="232"/>
      <c r="FN33" s="232"/>
      <c r="FO33" s="232"/>
      <c r="FP33" s="232"/>
      <c r="FQ33" s="232"/>
      <c r="FR33" s="232"/>
      <c r="FS33" s="232"/>
      <c r="FT33" s="232"/>
      <c r="FU33" s="232"/>
      <c r="FV33" s="232"/>
      <c r="FW33" s="232"/>
      <c r="FX33" s="232"/>
      <c r="FY33" s="232"/>
      <c r="FZ33" s="232"/>
      <c r="GA33" s="232"/>
      <c r="GB33" s="232"/>
      <c r="GC33" s="232"/>
      <c r="GD33" s="232"/>
      <c r="GE33" s="232"/>
      <c r="GF33" s="232"/>
      <c r="GG33" s="232"/>
      <c r="GH33" s="232"/>
      <c r="GI33" s="232"/>
      <c r="GJ33" s="232"/>
      <c r="GK33" s="232"/>
      <c r="GL33" s="232"/>
      <c r="GM33" s="232"/>
      <c r="GN33" s="232"/>
      <c r="GO33" s="232"/>
      <c r="GP33" s="232"/>
      <c r="GQ33" s="232"/>
      <c r="GR33" s="232"/>
      <c r="GS33" s="232"/>
      <c r="GT33" s="232"/>
      <c r="GU33" s="232"/>
      <c r="GV33" s="232"/>
      <c r="GW33" s="232"/>
      <c r="GX33" s="232"/>
      <c r="GY33" s="232"/>
      <c r="GZ33" s="232"/>
      <c r="HA33" s="232"/>
      <c r="HB33" s="232"/>
      <c r="HC33" s="232"/>
      <c r="HD33" s="232"/>
      <c r="HE33" s="232"/>
      <c r="HF33" s="232"/>
      <c r="HG33" s="232"/>
      <c r="HH33" s="232"/>
      <c r="HI33" s="232"/>
      <c r="HJ33" s="232"/>
      <c r="HK33" s="232"/>
      <c r="HL33" s="232"/>
      <c r="HM33" s="232"/>
      <c r="HN33" s="232"/>
      <c r="HO33" s="232"/>
      <c r="HP33" s="232"/>
      <c r="HQ33" s="232"/>
      <c r="HR33" s="232"/>
      <c r="HS33" s="232"/>
      <c r="HT33" s="232"/>
      <c r="HU33" s="232"/>
      <c r="HV33" s="232"/>
      <c r="HW33" s="232"/>
      <c r="HX33" s="232"/>
      <c r="HY33" s="232"/>
      <c r="HZ33" s="232"/>
      <c r="IA33" s="232"/>
      <c r="IB33" s="232"/>
      <c r="IC33" s="232"/>
      <c r="ID33" s="232"/>
      <c r="IE33" s="232"/>
      <c r="IF33" s="232"/>
      <c r="IG33" s="232"/>
      <c r="IH33" s="232"/>
      <c r="II33" s="232"/>
      <c r="IJ33" s="232"/>
      <c r="IK33" s="232"/>
      <c r="IL33" s="232"/>
      <c r="IM33" s="232"/>
      <c r="IN33" s="232"/>
      <c r="IO33" s="232"/>
      <c r="IP33" s="232"/>
      <c r="IQ33" s="232"/>
      <c r="IR33" s="232"/>
      <c r="IS33" s="232"/>
      <c r="IT33" s="232"/>
      <c r="IU33" s="232"/>
      <c r="IV33" s="232"/>
    </row>
    <row r="34" spans="1:256" ht="23.25" customHeight="1" thickBot="1">
      <c r="A34" s="1020" t="s">
        <v>68</v>
      </c>
      <c r="B34" s="236">
        <v>13949</v>
      </c>
      <c r="C34" s="230"/>
      <c r="D34" s="231"/>
      <c r="E34" s="231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2"/>
      <c r="DJ34" s="232"/>
      <c r="DK34" s="232"/>
      <c r="DL34" s="232"/>
      <c r="DM34" s="232"/>
      <c r="DN34" s="232"/>
      <c r="DO34" s="232"/>
      <c r="DP34" s="232"/>
      <c r="DQ34" s="232"/>
      <c r="DR34" s="232"/>
      <c r="DS34" s="232"/>
      <c r="DT34" s="232"/>
      <c r="DU34" s="232"/>
      <c r="DV34" s="232"/>
      <c r="DW34" s="232"/>
      <c r="DX34" s="232"/>
      <c r="DY34" s="232"/>
      <c r="DZ34" s="232"/>
      <c r="EA34" s="232"/>
      <c r="EB34" s="232"/>
      <c r="EC34" s="232"/>
      <c r="ED34" s="232"/>
      <c r="EE34" s="232"/>
      <c r="EF34" s="232"/>
      <c r="EG34" s="232"/>
      <c r="EH34" s="232"/>
      <c r="EI34" s="232"/>
      <c r="EJ34" s="232"/>
      <c r="EK34" s="232"/>
      <c r="EL34" s="232"/>
      <c r="EM34" s="232"/>
      <c r="EN34" s="232"/>
      <c r="EO34" s="232"/>
      <c r="EP34" s="232"/>
      <c r="EQ34" s="232"/>
      <c r="ER34" s="232"/>
      <c r="ES34" s="232"/>
      <c r="ET34" s="232"/>
      <c r="EU34" s="232"/>
      <c r="EV34" s="232"/>
      <c r="EW34" s="232"/>
      <c r="EX34" s="232"/>
      <c r="EY34" s="232"/>
      <c r="EZ34" s="232"/>
      <c r="FA34" s="232"/>
      <c r="FB34" s="232"/>
      <c r="FC34" s="232"/>
      <c r="FD34" s="232"/>
      <c r="FE34" s="232"/>
      <c r="FF34" s="232"/>
      <c r="FG34" s="232"/>
      <c r="FH34" s="232"/>
      <c r="FI34" s="232"/>
      <c r="FJ34" s="232"/>
      <c r="FK34" s="232"/>
      <c r="FL34" s="232"/>
      <c r="FM34" s="232"/>
      <c r="FN34" s="232"/>
      <c r="FO34" s="232"/>
      <c r="FP34" s="232"/>
      <c r="FQ34" s="232"/>
      <c r="FR34" s="232"/>
      <c r="FS34" s="232"/>
      <c r="FT34" s="232"/>
      <c r="FU34" s="232"/>
      <c r="FV34" s="232"/>
      <c r="FW34" s="232"/>
      <c r="FX34" s="232"/>
      <c r="FY34" s="232"/>
      <c r="FZ34" s="232"/>
      <c r="GA34" s="232"/>
      <c r="GB34" s="232"/>
      <c r="GC34" s="232"/>
      <c r="GD34" s="232"/>
      <c r="GE34" s="232"/>
      <c r="GF34" s="232"/>
      <c r="GG34" s="232"/>
      <c r="GH34" s="232"/>
      <c r="GI34" s="232"/>
      <c r="GJ34" s="232"/>
      <c r="GK34" s="232"/>
      <c r="GL34" s="232"/>
      <c r="GM34" s="232"/>
      <c r="GN34" s="232"/>
      <c r="GO34" s="232"/>
      <c r="GP34" s="232"/>
      <c r="GQ34" s="232"/>
      <c r="GR34" s="232"/>
      <c r="GS34" s="232"/>
      <c r="GT34" s="232"/>
      <c r="GU34" s="232"/>
      <c r="GV34" s="232"/>
      <c r="GW34" s="232"/>
      <c r="GX34" s="232"/>
      <c r="GY34" s="232"/>
      <c r="GZ34" s="232"/>
      <c r="HA34" s="232"/>
      <c r="HB34" s="232"/>
      <c r="HC34" s="232"/>
      <c r="HD34" s="232"/>
      <c r="HE34" s="232"/>
      <c r="HF34" s="232"/>
      <c r="HG34" s="232"/>
      <c r="HH34" s="232"/>
      <c r="HI34" s="232"/>
      <c r="HJ34" s="232"/>
      <c r="HK34" s="232"/>
      <c r="HL34" s="232"/>
      <c r="HM34" s="232"/>
      <c r="HN34" s="232"/>
      <c r="HO34" s="232"/>
      <c r="HP34" s="232"/>
      <c r="HQ34" s="232"/>
      <c r="HR34" s="232"/>
      <c r="HS34" s="232"/>
      <c r="HT34" s="232"/>
      <c r="HU34" s="232"/>
      <c r="HV34" s="232"/>
      <c r="HW34" s="232"/>
      <c r="HX34" s="232"/>
      <c r="HY34" s="232"/>
      <c r="HZ34" s="232"/>
      <c r="IA34" s="232"/>
      <c r="IB34" s="232"/>
      <c r="IC34" s="232"/>
      <c r="ID34" s="232"/>
      <c r="IE34" s="232"/>
      <c r="IF34" s="232"/>
      <c r="IG34" s="232"/>
      <c r="IH34" s="232"/>
      <c r="II34" s="232"/>
      <c r="IJ34" s="232"/>
      <c r="IK34" s="232"/>
      <c r="IL34" s="232"/>
      <c r="IM34" s="232"/>
      <c r="IN34" s="232"/>
      <c r="IO34" s="232"/>
      <c r="IP34" s="232"/>
      <c r="IQ34" s="232"/>
      <c r="IR34" s="232"/>
      <c r="IS34" s="232"/>
      <c r="IT34" s="232"/>
      <c r="IU34" s="232"/>
      <c r="IV34" s="232"/>
    </row>
    <row r="35" spans="1:256" ht="24.75" customHeight="1" thickBot="1" thickTop="1">
      <c r="A35" s="243" t="s">
        <v>356</v>
      </c>
      <c r="B35" s="241">
        <f>SUM(B25:B34)</f>
        <v>2112278.3899999997</v>
      </c>
      <c r="C35" s="230"/>
      <c r="D35" s="231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  <c r="DI35" s="232"/>
      <c r="DJ35" s="232"/>
      <c r="DK35" s="232"/>
      <c r="DL35" s="232"/>
      <c r="DM35" s="232"/>
      <c r="DN35" s="232"/>
      <c r="DO35" s="232"/>
      <c r="DP35" s="232"/>
      <c r="DQ35" s="232"/>
      <c r="DR35" s="232"/>
      <c r="DS35" s="232"/>
      <c r="DT35" s="232"/>
      <c r="DU35" s="232"/>
      <c r="DV35" s="232"/>
      <c r="DW35" s="232"/>
      <c r="DX35" s="232"/>
      <c r="DY35" s="232"/>
      <c r="DZ35" s="232"/>
      <c r="EA35" s="232"/>
      <c r="EB35" s="232"/>
      <c r="EC35" s="232"/>
      <c r="ED35" s="232"/>
      <c r="EE35" s="232"/>
      <c r="EF35" s="232"/>
      <c r="EG35" s="232"/>
      <c r="EH35" s="232"/>
      <c r="EI35" s="232"/>
      <c r="EJ35" s="232"/>
      <c r="EK35" s="232"/>
      <c r="EL35" s="232"/>
      <c r="EM35" s="232"/>
      <c r="EN35" s="232"/>
      <c r="EO35" s="232"/>
      <c r="EP35" s="232"/>
      <c r="EQ35" s="232"/>
      <c r="ER35" s="232"/>
      <c r="ES35" s="232"/>
      <c r="ET35" s="232"/>
      <c r="EU35" s="232"/>
      <c r="EV35" s="232"/>
      <c r="EW35" s="232"/>
      <c r="EX35" s="232"/>
      <c r="EY35" s="232"/>
      <c r="EZ35" s="232"/>
      <c r="FA35" s="232"/>
      <c r="FB35" s="232"/>
      <c r="FC35" s="232"/>
      <c r="FD35" s="232"/>
      <c r="FE35" s="232"/>
      <c r="FF35" s="232"/>
      <c r="FG35" s="232"/>
      <c r="FH35" s="232"/>
      <c r="FI35" s="232"/>
      <c r="FJ35" s="232"/>
      <c r="FK35" s="232"/>
      <c r="FL35" s="232"/>
      <c r="FM35" s="232"/>
      <c r="FN35" s="232"/>
      <c r="FO35" s="232"/>
      <c r="FP35" s="232"/>
      <c r="FQ35" s="232"/>
      <c r="FR35" s="232"/>
      <c r="FS35" s="232"/>
      <c r="FT35" s="232"/>
      <c r="FU35" s="232"/>
      <c r="FV35" s="232"/>
      <c r="FW35" s="232"/>
      <c r="FX35" s="232"/>
      <c r="FY35" s="232"/>
      <c r="FZ35" s="232"/>
      <c r="GA35" s="232"/>
      <c r="GB35" s="232"/>
      <c r="GC35" s="232"/>
      <c r="GD35" s="232"/>
      <c r="GE35" s="232"/>
      <c r="GF35" s="232"/>
      <c r="GG35" s="232"/>
      <c r="GH35" s="232"/>
      <c r="GI35" s="232"/>
      <c r="GJ35" s="232"/>
      <c r="GK35" s="232"/>
      <c r="GL35" s="232"/>
      <c r="GM35" s="232"/>
      <c r="GN35" s="232"/>
      <c r="GO35" s="232"/>
      <c r="GP35" s="232"/>
      <c r="GQ35" s="232"/>
      <c r="GR35" s="232"/>
      <c r="GS35" s="232"/>
      <c r="GT35" s="232"/>
      <c r="GU35" s="232"/>
      <c r="GV35" s="232"/>
      <c r="GW35" s="232"/>
      <c r="GX35" s="232"/>
      <c r="GY35" s="232"/>
      <c r="GZ35" s="232"/>
      <c r="HA35" s="232"/>
      <c r="HB35" s="232"/>
      <c r="HC35" s="232"/>
      <c r="HD35" s="232"/>
      <c r="HE35" s="232"/>
      <c r="HF35" s="232"/>
      <c r="HG35" s="232"/>
      <c r="HH35" s="232"/>
      <c r="HI35" s="232"/>
      <c r="HJ35" s="232"/>
      <c r="HK35" s="232"/>
      <c r="HL35" s="232"/>
      <c r="HM35" s="232"/>
      <c r="HN35" s="232"/>
      <c r="HO35" s="232"/>
      <c r="HP35" s="232"/>
      <c r="HQ35" s="232"/>
      <c r="HR35" s="232"/>
      <c r="HS35" s="232"/>
      <c r="HT35" s="232"/>
      <c r="HU35" s="232"/>
      <c r="HV35" s="232"/>
      <c r="HW35" s="232"/>
      <c r="HX35" s="232"/>
      <c r="HY35" s="232"/>
      <c r="HZ35" s="232"/>
      <c r="IA35" s="232"/>
      <c r="IB35" s="232"/>
      <c r="IC35" s="232"/>
      <c r="ID35" s="232"/>
      <c r="IE35" s="232"/>
      <c r="IF35" s="232"/>
      <c r="IG35" s="232"/>
      <c r="IH35" s="232"/>
      <c r="II35" s="232"/>
      <c r="IJ35" s="232"/>
      <c r="IK35" s="232"/>
      <c r="IL35" s="232"/>
      <c r="IM35" s="232"/>
      <c r="IN35" s="232"/>
      <c r="IO35" s="232"/>
      <c r="IP35" s="232"/>
      <c r="IQ35" s="232"/>
      <c r="IR35" s="232"/>
      <c r="IS35" s="232"/>
      <c r="IT35" s="232"/>
      <c r="IU35" s="232"/>
      <c r="IV35" s="232"/>
    </row>
    <row r="36" spans="1:256" ht="23.25" customHeight="1">
      <c r="A36" s="1396" t="s">
        <v>357</v>
      </c>
      <c r="B36" s="1397"/>
      <c r="C36" s="230"/>
      <c r="D36" s="231"/>
      <c r="E36" s="231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2"/>
      <c r="DJ36" s="232"/>
      <c r="DK36" s="232"/>
      <c r="DL36" s="232"/>
      <c r="DM36" s="232"/>
      <c r="DN36" s="232"/>
      <c r="DO36" s="232"/>
      <c r="DP36" s="232"/>
      <c r="DQ36" s="232"/>
      <c r="DR36" s="232"/>
      <c r="DS36" s="232"/>
      <c r="DT36" s="232"/>
      <c r="DU36" s="232"/>
      <c r="DV36" s="232"/>
      <c r="DW36" s="232"/>
      <c r="DX36" s="232"/>
      <c r="DY36" s="232"/>
      <c r="DZ36" s="232"/>
      <c r="EA36" s="232"/>
      <c r="EB36" s="232"/>
      <c r="EC36" s="232"/>
      <c r="ED36" s="232"/>
      <c r="EE36" s="232"/>
      <c r="EF36" s="232"/>
      <c r="EG36" s="232"/>
      <c r="EH36" s="232"/>
      <c r="EI36" s="232"/>
      <c r="EJ36" s="232"/>
      <c r="EK36" s="232"/>
      <c r="EL36" s="232"/>
      <c r="EM36" s="232"/>
      <c r="EN36" s="232"/>
      <c r="EO36" s="232"/>
      <c r="EP36" s="232"/>
      <c r="EQ36" s="232"/>
      <c r="ER36" s="232"/>
      <c r="ES36" s="232"/>
      <c r="ET36" s="232"/>
      <c r="EU36" s="232"/>
      <c r="EV36" s="232"/>
      <c r="EW36" s="232"/>
      <c r="EX36" s="232"/>
      <c r="EY36" s="232"/>
      <c r="EZ36" s="232"/>
      <c r="FA36" s="232"/>
      <c r="FB36" s="232"/>
      <c r="FC36" s="232"/>
      <c r="FD36" s="232"/>
      <c r="FE36" s="232"/>
      <c r="FF36" s="232"/>
      <c r="FG36" s="232"/>
      <c r="FH36" s="232"/>
      <c r="FI36" s="232"/>
      <c r="FJ36" s="232"/>
      <c r="FK36" s="232"/>
      <c r="FL36" s="232"/>
      <c r="FM36" s="232"/>
      <c r="FN36" s="232"/>
      <c r="FO36" s="232"/>
      <c r="FP36" s="232"/>
      <c r="FQ36" s="232"/>
      <c r="FR36" s="232"/>
      <c r="FS36" s="232"/>
      <c r="FT36" s="232"/>
      <c r="FU36" s="232"/>
      <c r="FV36" s="232"/>
      <c r="FW36" s="232"/>
      <c r="FX36" s="232"/>
      <c r="FY36" s="232"/>
      <c r="FZ36" s="232"/>
      <c r="GA36" s="232"/>
      <c r="GB36" s="232"/>
      <c r="GC36" s="232"/>
      <c r="GD36" s="232"/>
      <c r="GE36" s="232"/>
      <c r="GF36" s="232"/>
      <c r="GG36" s="232"/>
      <c r="GH36" s="232"/>
      <c r="GI36" s="232"/>
      <c r="GJ36" s="232"/>
      <c r="GK36" s="232"/>
      <c r="GL36" s="232"/>
      <c r="GM36" s="232"/>
      <c r="GN36" s="232"/>
      <c r="GO36" s="232"/>
      <c r="GP36" s="232"/>
      <c r="GQ36" s="232"/>
      <c r="GR36" s="232"/>
      <c r="GS36" s="232"/>
      <c r="GT36" s="232"/>
      <c r="GU36" s="232"/>
      <c r="GV36" s="232"/>
      <c r="GW36" s="232"/>
      <c r="GX36" s="232"/>
      <c r="GY36" s="232"/>
      <c r="GZ36" s="232"/>
      <c r="HA36" s="232"/>
      <c r="HB36" s="232"/>
      <c r="HC36" s="232"/>
      <c r="HD36" s="232"/>
      <c r="HE36" s="232"/>
      <c r="HF36" s="232"/>
      <c r="HG36" s="232"/>
      <c r="HH36" s="232"/>
      <c r="HI36" s="232"/>
      <c r="HJ36" s="232"/>
      <c r="HK36" s="232"/>
      <c r="HL36" s="232"/>
      <c r="HM36" s="232"/>
      <c r="HN36" s="232"/>
      <c r="HO36" s="232"/>
      <c r="HP36" s="232"/>
      <c r="HQ36" s="232"/>
      <c r="HR36" s="232"/>
      <c r="HS36" s="232"/>
      <c r="HT36" s="232"/>
      <c r="HU36" s="232"/>
      <c r="HV36" s="232"/>
      <c r="HW36" s="232"/>
      <c r="HX36" s="232"/>
      <c r="HY36" s="232"/>
      <c r="HZ36" s="232"/>
      <c r="IA36" s="232"/>
      <c r="IB36" s="232"/>
      <c r="IC36" s="232"/>
      <c r="ID36" s="232"/>
      <c r="IE36" s="232"/>
      <c r="IF36" s="232"/>
      <c r="IG36" s="232"/>
      <c r="IH36" s="232"/>
      <c r="II36" s="232"/>
      <c r="IJ36" s="232"/>
      <c r="IK36" s="232"/>
      <c r="IL36" s="232"/>
      <c r="IM36" s="232"/>
      <c r="IN36" s="232"/>
      <c r="IO36" s="232"/>
      <c r="IP36" s="232"/>
      <c r="IQ36" s="232"/>
      <c r="IR36" s="232"/>
      <c r="IS36" s="232"/>
      <c r="IT36" s="232"/>
      <c r="IU36" s="232"/>
      <c r="IV36" s="232"/>
    </row>
    <row r="37" spans="1:256" ht="23.25" customHeight="1">
      <c r="A37" s="1402" t="s">
        <v>742</v>
      </c>
      <c r="B37" s="1403"/>
      <c r="C37" s="248"/>
      <c r="D37" s="231"/>
      <c r="E37" s="231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2"/>
      <c r="DK37" s="232"/>
      <c r="DL37" s="232"/>
      <c r="DM37" s="232"/>
      <c r="DN37" s="232"/>
      <c r="DO37" s="232"/>
      <c r="DP37" s="232"/>
      <c r="DQ37" s="232"/>
      <c r="DR37" s="232"/>
      <c r="DS37" s="232"/>
      <c r="DT37" s="232"/>
      <c r="DU37" s="232"/>
      <c r="DV37" s="232"/>
      <c r="DW37" s="232"/>
      <c r="DX37" s="232"/>
      <c r="DY37" s="232"/>
      <c r="DZ37" s="232"/>
      <c r="EA37" s="232"/>
      <c r="EB37" s="232"/>
      <c r="EC37" s="232"/>
      <c r="ED37" s="232"/>
      <c r="EE37" s="232"/>
      <c r="EF37" s="232"/>
      <c r="EG37" s="232"/>
      <c r="EH37" s="232"/>
      <c r="EI37" s="232"/>
      <c r="EJ37" s="232"/>
      <c r="EK37" s="232"/>
      <c r="EL37" s="232"/>
      <c r="EM37" s="232"/>
      <c r="EN37" s="232"/>
      <c r="EO37" s="232"/>
      <c r="EP37" s="232"/>
      <c r="EQ37" s="232"/>
      <c r="ER37" s="232"/>
      <c r="ES37" s="232"/>
      <c r="ET37" s="232"/>
      <c r="EU37" s="232"/>
      <c r="EV37" s="232"/>
      <c r="EW37" s="232"/>
      <c r="EX37" s="232"/>
      <c r="EY37" s="232"/>
      <c r="EZ37" s="232"/>
      <c r="FA37" s="232"/>
      <c r="FB37" s="232"/>
      <c r="FC37" s="232"/>
      <c r="FD37" s="232"/>
      <c r="FE37" s="232"/>
      <c r="FF37" s="232"/>
      <c r="FG37" s="232"/>
      <c r="FH37" s="232"/>
      <c r="FI37" s="232"/>
      <c r="FJ37" s="232"/>
      <c r="FK37" s="232"/>
      <c r="FL37" s="232"/>
      <c r="FM37" s="232"/>
      <c r="FN37" s="232"/>
      <c r="FO37" s="232"/>
      <c r="FP37" s="232"/>
      <c r="FQ37" s="232"/>
      <c r="FR37" s="232"/>
      <c r="FS37" s="232"/>
      <c r="FT37" s="232"/>
      <c r="FU37" s="232"/>
      <c r="FV37" s="232"/>
      <c r="FW37" s="232"/>
      <c r="FX37" s="232"/>
      <c r="FY37" s="232"/>
      <c r="FZ37" s="232"/>
      <c r="GA37" s="232"/>
      <c r="GB37" s="232"/>
      <c r="GC37" s="232"/>
      <c r="GD37" s="232"/>
      <c r="GE37" s="232"/>
      <c r="GF37" s="232"/>
      <c r="GG37" s="232"/>
      <c r="GH37" s="232"/>
      <c r="GI37" s="232"/>
      <c r="GJ37" s="232"/>
      <c r="GK37" s="232"/>
      <c r="GL37" s="232"/>
      <c r="GM37" s="232"/>
      <c r="GN37" s="232"/>
      <c r="GO37" s="232"/>
      <c r="GP37" s="232"/>
      <c r="GQ37" s="232"/>
      <c r="GR37" s="232"/>
      <c r="GS37" s="232"/>
      <c r="GT37" s="232"/>
      <c r="GU37" s="232"/>
      <c r="GV37" s="232"/>
      <c r="GW37" s="232"/>
      <c r="GX37" s="232"/>
      <c r="GY37" s="232"/>
      <c r="GZ37" s="232"/>
      <c r="HA37" s="232"/>
      <c r="HB37" s="232"/>
      <c r="HC37" s="232"/>
      <c r="HD37" s="232"/>
      <c r="HE37" s="232"/>
      <c r="HF37" s="232"/>
      <c r="HG37" s="232"/>
      <c r="HH37" s="232"/>
      <c r="HI37" s="232"/>
      <c r="HJ37" s="232"/>
      <c r="HK37" s="232"/>
      <c r="HL37" s="232"/>
      <c r="HM37" s="232"/>
      <c r="HN37" s="232"/>
      <c r="HO37" s="232"/>
      <c r="HP37" s="232"/>
      <c r="HQ37" s="232"/>
      <c r="HR37" s="232"/>
      <c r="HS37" s="232"/>
      <c r="HT37" s="232"/>
      <c r="HU37" s="232"/>
      <c r="HV37" s="232"/>
      <c r="HW37" s="232"/>
      <c r="HX37" s="232"/>
      <c r="HY37" s="232"/>
      <c r="HZ37" s="232"/>
      <c r="IA37" s="232"/>
      <c r="IB37" s="232"/>
      <c r="IC37" s="232"/>
      <c r="ID37" s="232"/>
      <c r="IE37" s="232"/>
      <c r="IF37" s="232"/>
      <c r="IG37" s="232"/>
      <c r="IH37" s="232"/>
      <c r="II37" s="232"/>
      <c r="IJ37" s="232"/>
      <c r="IK37" s="232"/>
      <c r="IL37" s="232"/>
      <c r="IM37" s="232"/>
      <c r="IN37" s="232"/>
      <c r="IO37" s="232"/>
      <c r="IP37" s="232"/>
      <c r="IQ37" s="232"/>
      <c r="IR37" s="232"/>
      <c r="IS37" s="232"/>
      <c r="IT37" s="232"/>
      <c r="IU37" s="232"/>
      <c r="IV37" s="232"/>
    </row>
    <row r="38" spans="1:256" ht="23.25" customHeight="1">
      <c r="A38" s="1003" t="s">
        <v>725</v>
      </c>
      <c r="B38" s="247">
        <v>20</v>
      </c>
      <c r="C38" s="248"/>
      <c r="D38" s="231"/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  <c r="DJ38" s="232"/>
      <c r="DK38" s="232"/>
      <c r="DL38" s="232"/>
      <c r="DM38" s="232"/>
      <c r="DN38" s="232"/>
      <c r="DO38" s="232"/>
      <c r="DP38" s="232"/>
      <c r="DQ38" s="232"/>
      <c r="DR38" s="232"/>
      <c r="DS38" s="232"/>
      <c r="DT38" s="232"/>
      <c r="DU38" s="232"/>
      <c r="DV38" s="232"/>
      <c r="DW38" s="232"/>
      <c r="DX38" s="232"/>
      <c r="DY38" s="232"/>
      <c r="DZ38" s="232"/>
      <c r="EA38" s="232"/>
      <c r="EB38" s="232"/>
      <c r="EC38" s="232"/>
      <c r="ED38" s="232"/>
      <c r="EE38" s="232"/>
      <c r="EF38" s="232"/>
      <c r="EG38" s="232"/>
      <c r="EH38" s="232"/>
      <c r="EI38" s="232"/>
      <c r="EJ38" s="232"/>
      <c r="EK38" s="232"/>
      <c r="EL38" s="232"/>
      <c r="EM38" s="232"/>
      <c r="EN38" s="232"/>
      <c r="EO38" s="232"/>
      <c r="EP38" s="232"/>
      <c r="EQ38" s="232"/>
      <c r="ER38" s="232"/>
      <c r="ES38" s="232"/>
      <c r="ET38" s="232"/>
      <c r="EU38" s="232"/>
      <c r="EV38" s="232"/>
      <c r="EW38" s="232"/>
      <c r="EX38" s="232"/>
      <c r="EY38" s="232"/>
      <c r="EZ38" s="232"/>
      <c r="FA38" s="232"/>
      <c r="FB38" s="232"/>
      <c r="FC38" s="232"/>
      <c r="FD38" s="232"/>
      <c r="FE38" s="232"/>
      <c r="FF38" s="232"/>
      <c r="FG38" s="232"/>
      <c r="FH38" s="232"/>
      <c r="FI38" s="232"/>
      <c r="FJ38" s="232"/>
      <c r="FK38" s="232"/>
      <c r="FL38" s="232"/>
      <c r="FM38" s="232"/>
      <c r="FN38" s="232"/>
      <c r="FO38" s="232"/>
      <c r="FP38" s="232"/>
      <c r="FQ38" s="232"/>
      <c r="FR38" s="232"/>
      <c r="FS38" s="232"/>
      <c r="FT38" s="232"/>
      <c r="FU38" s="232"/>
      <c r="FV38" s="232"/>
      <c r="FW38" s="232"/>
      <c r="FX38" s="232"/>
      <c r="FY38" s="232"/>
      <c r="FZ38" s="232"/>
      <c r="GA38" s="232"/>
      <c r="GB38" s="232"/>
      <c r="GC38" s="232"/>
      <c r="GD38" s="232"/>
      <c r="GE38" s="232"/>
      <c r="GF38" s="232"/>
      <c r="GG38" s="232"/>
      <c r="GH38" s="232"/>
      <c r="GI38" s="232"/>
      <c r="GJ38" s="232"/>
      <c r="GK38" s="232"/>
      <c r="GL38" s="232"/>
      <c r="GM38" s="232"/>
      <c r="GN38" s="232"/>
      <c r="GO38" s="232"/>
      <c r="GP38" s="232"/>
      <c r="GQ38" s="232"/>
      <c r="GR38" s="232"/>
      <c r="GS38" s="232"/>
      <c r="GT38" s="232"/>
      <c r="GU38" s="232"/>
      <c r="GV38" s="232"/>
      <c r="GW38" s="232"/>
      <c r="GX38" s="232"/>
      <c r="GY38" s="232"/>
      <c r="GZ38" s="232"/>
      <c r="HA38" s="232"/>
      <c r="HB38" s="232"/>
      <c r="HC38" s="232"/>
      <c r="HD38" s="232"/>
      <c r="HE38" s="232"/>
      <c r="HF38" s="232"/>
      <c r="HG38" s="232"/>
      <c r="HH38" s="232"/>
      <c r="HI38" s="232"/>
      <c r="HJ38" s="232"/>
      <c r="HK38" s="232"/>
      <c r="HL38" s="232"/>
      <c r="HM38" s="232"/>
      <c r="HN38" s="232"/>
      <c r="HO38" s="232"/>
      <c r="HP38" s="232"/>
      <c r="HQ38" s="232"/>
      <c r="HR38" s="232"/>
      <c r="HS38" s="232"/>
      <c r="HT38" s="232"/>
      <c r="HU38" s="232"/>
      <c r="HV38" s="232"/>
      <c r="HW38" s="232"/>
      <c r="HX38" s="232"/>
      <c r="HY38" s="232"/>
      <c r="HZ38" s="232"/>
      <c r="IA38" s="232"/>
      <c r="IB38" s="232"/>
      <c r="IC38" s="232"/>
      <c r="ID38" s="232"/>
      <c r="IE38" s="232"/>
      <c r="IF38" s="232"/>
      <c r="IG38" s="232"/>
      <c r="IH38" s="232"/>
      <c r="II38" s="232"/>
      <c r="IJ38" s="232"/>
      <c r="IK38" s="232"/>
      <c r="IL38" s="232"/>
      <c r="IM38" s="232"/>
      <c r="IN38" s="232"/>
      <c r="IO38" s="232"/>
      <c r="IP38" s="232"/>
      <c r="IQ38" s="232"/>
      <c r="IR38" s="232"/>
      <c r="IS38" s="232"/>
      <c r="IT38" s="232"/>
      <c r="IU38" s="232"/>
      <c r="IV38" s="232"/>
    </row>
    <row r="39" spans="1:256" ht="23.25" customHeight="1">
      <c r="A39" s="1004" t="s">
        <v>726</v>
      </c>
      <c r="B39" s="249">
        <v>6089</v>
      </c>
      <c r="C39" s="248"/>
      <c r="D39" s="231"/>
      <c r="E39" s="231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2"/>
      <c r="DM39" s="232"/>
      <c r="DN39" s="232"/>
      <c r="DO39" s="232"/>
      <c r="DP39" s="232"/>
      <c r="DQ39" s="232"/>
      <c r="DR39" s="232"/>
      <c r="DS39" s="232"/>
      <c r="DT39" s="232"/>
      <c r="DU39" s="232"/>
      <c r="DV39" s="232"/>
      <c r="DW39" s="232"/>
      <c r="DX39" s="232"/>
      <c r="DY39" s="232"/>
      <c r="DZ39" s="232"/>
      <c r="EA39" s="232"/>
      <c r="EB39" s="232"/>
      <c r="EC39" s="232"/>
      <c r="ED39" s="232"/>
      <c r="EE39" s="232"/>
      <c r="EF39" s="232"/>
      <c r="EG39" s="232"/>
      <c r="EH39" s="232"/>
      <c r="EI39" s="232"/>
      <c r="EJ39" s="232"/>
      <c r="EK39" s="232"/>
      <c r="EL39" s="232"/>
      <c r="EM39" s="232"/>
      <c r="EN39" s="232"/>
      <c r="EO39" s="232"/>
      <c r="EP39" s="232"/>
      <c r="EQ39" s="232"/>
      <c r="ER39" s="232"/>
      <c r="ES39" s="232"/>
      <c r="ET39" s="232"/>
      <c r="EU39" s="232"/>
      <c r="EV39" s="232"/>
      <c r="EW39" s="232"/>
      <c r="EX39" s="232"/>
      <c r="EY39" s="232"/>
      <c r="EZ39" s="232"/>
      <c r="FA39" s="232"/>
      <c r="FB39" s="232"/>
      <c r="FC39" s="232"/>
      <c r="FD39" s="232"/>
      <c r="FE39" s="232"/>
      <c r="FF39" s="232"/>
      <c r="FG39" s="232"/>
      <c r="FH39" s="232"/>
      <c r="FI39" s="232"/>
      <c r="FJ39" s="232"/>
      <c r="FK39" s="232"/>
      <c r="FL39" s="232"/>
      <c r="FM39" s="232"/>
      <c r="FN39" s="232"/>
      <c r="FO39" s="232"/>
      <c r="FP39" s="232"/>
      <c r="FQ39" s="232"/>
      <c r="FR39" s="232"/>
      <c r="FS39" s="232"/>
      <c r="FT39" s="232"/>
      <c r="FU39" s="232"/>
      <c r="FV39" s="232"/>
      <c r="FW39" s="232"/>
      <c r="FX39" s="232"/>
      <c r="FY39" s="232"/>
      <c r="FZ39" s="232"/>
      <c r="GA39" s="232"/>
      <c r="GB39" s="232"/>
      <c r="GC39" s="232"/>
      <c r="GD39" s="232"/>
      <c r="GE39" s="232"/>
      <c r="GF39" s="232"/>
      <c r="GG39" s="232"/>
      <c r="GH39" s="232"/>
      <c r="GI39" s="232"/>
      <c r="GJ39" s="232"/>
      <c r="GK39" s="232"/>
      <c r="GL39" s="232"/>
      <c r="GM39" s="232"/>
      <c r="GN39" s="232"/>
      <c r="GO39" s="232"/>
      <c r="GP39" s="232"/>
      <c r="GQ39" s="232"/>
      <c r="GR39" s="232"/>
      <c r="GS39" s="232"/>
      <c r="GT39" s="232"/>
      <c r="GU39" s="232"/>
      <c r="GV39" s="232"/>
      <c r="GW39" s="232"/>
      <c r="GX39" s="232"/>
      <c r="GY39" s="232"/>
      <c r="GZ39" s="232"/>
      <c r="HA39" s="232"/>
      <c r="HB39" s="232"/>
      <c r="HC39" s="232"/>
      <c r="HD39" s="232"/>
      <c r="HE39" s="232"/>
      <c r="HF39" s="232"/>
      <c r="HG39" s="232"/>
      <c r="HH39" s="232"/>
      <c r="HI39" s="232"/>
      <c r="HJ39" s="232"/>
      <c r="HK39" s="232"/>
      <c r="HL39" s="232"/>
      <c r="HM39" s="232"/>
      <c r="HN39" s="232"/>
      <c r="HO39" s="232"/>
      <c r="HP39" s="232"/>
      <c r="HQ39" s="232"/>
      <c r="HR39" s="232"/>
      <c r="HS39" s="232"/>
      <c r="HT39" s="232"/>
      <c r="HU39" s="232"/>
      <c r="HV39" s="232"/>
      <c r="HW39" s="232"/>
      <c r="HX39" s="232"/>
      <c r="HY39" s="232"/>
      <c r="HZ39" s="232"/>
      <c r="IA39" s="232"/>
      <c r="IB39" s="232"/>
      <c r="IC39" s="232"/>
      <c r="ID39" s="232"/>
      <c r="IE39" s="232"/>
      <c r="IF39" s="232"/>
      <c r="IG39" s="232"/>
      <c r="IH39" s="232"/>
      <c r="II39" s="232"/>
      <c r="IJ39" s="232"/>
      <c r="IK39" s="232"/>
      <c r="IL39" s="232"/>
      <c r="IM39" s="232"/>
      <c r="IN39" s="232"/>
      <c r="IO39" s="232"/>
      <c r="IP39" s="232"/>
      <c r="IQ39" s="232"/>
      <c r="IR39" s="232"/>
      <c r="IS39" s="232"/>
      <c r="IT39" s="232"/>
      <c r="IU39" s="232"/>
      <c r="IV39" s="232"/>
    </row>
    <row r="40" spans="1:256" ht="23.25" customHeight="1">
      <c r="A40" s="1005" t="s">
        <v>727</v>
      </c>
      <c r="B40" s="249">
        <v>77200</v>
      </c>
      <c r="C40" s="248"/>
      <c r="D40" s="231"/>
      <c r="E40" s="231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  <c r="DI40" s="232"/>
      <c r="DJ40" s="232"/>
      <c r="DK40" s="232"/>
      <c r="DL40" s="232"/>
      <c r="DM40" s="232"/>
      <c r="DN40" s="232"/>
      <c r="DO40" s="232"/>
      <c r="DP40" s="232"/>
      <c r="DQ40" s="232"/>
      <c r="DR40" s="232"/>
      <c r="DS40" s="232"/>
      <c r="DT40" s="232"/>
      <c r="DU40" s="232"/>
      <c r="DV40" s="232"/>
      <c r="DW40" s="232"/>
      <c r="DX40" s="232"/>
      <c r="DY40" s="232"/>
      <c r="DZ40" s="232"/>
      <c r="EA40" s="232"/>
      <c r="EB40" s="232"/>
      <c r="EC40" s="232"/>
      <c r="ED40" s="232"/>
      <c r="EE40" s="232"/>
      <c r="EF40" s="232"/>
      <c r="EG40" s="232"/>
      <c r="EH40" s="232"/>
      <c r="EI40" s="232"/>
      <c r="EJ40" s="232"/>
      <c r="EK40" s="232"/>
      <c r="EL40" s="232"/>
      <c r="EM40" s="232"/>
      <c r="EN40" s="232"/>
      <c r="EO40" s="232"/>
      <c r="EP40" s="232"/>
      <c r="EQ40" s="232"/>
      <c r="ER40" s="232"/>
      <c r="ES40" s="232"/>
      <c r="ET40" s="232"/>
      <c r="EU40" s="232"/>
      <c r="EV40" s="232"/>
      <c r="EW40" s="232"/>
      <c r="EX40" s="232"/>
      <c r="EY40" s="232"/>
      <c r="EZ40" s="232"/>
      <c r="FA40" s="232"/>
      <c r="FB40" s="232"/>
      <c r="FC40" s="232"/>
      <c r="FD40" s="232"/>
      <c r="FE40" s="232"/>
      <c r="FF40" s="232"/>
      <c r="FG40" s="232"/>
      <c r="FH40" s="232"/>
      <c r="FI40" s="232"/>
      <c r="FJ40" s="232"/>
      <c r="FK40" s="232"/>
      <c r="FL40" s="232"/>
      <c r="FM40" s="232"/>
      <c r="FN40" s="232"/>
      <c r="FO40" s="232"/>
      <c r="FP40" s="232"/>
      <c r="FQ40" s="232"/>
      <c r="FR40" s="232"/>
      <c r="FS40" s="232"/>
      <c r="FT40" s="232"/>
      <c r="FU40" s="232"/>
      <c r="FV40" s="232"/>
      <c r="FW40" s="232"/>
      <c r="FX40" s="232"/>
      <c r="FY40" s="232"/>
      <c r="FZ40" s="232"/>
      <c r="GA40" s="232"/>
      <c r="GB40" s="232"/>
      <c r="GC40" s="232"/>
      <c r="GD40" s="232"/>
      <c r="GE40" s="232"/>
      <c r="GF40" s="232"/>
      <c r="GG40" s="232"/>
      <c r="GH40" s="232"/>
      <c r="GI40" s="232"/>
      <c r="GJ40" s="232"/>
      <c r="GK40" s="232"/>
      <c r="GL40" s="232"/>
      <c r="GM40" s="232"/>
      <c r="GN40" s="232"/>
      <c r="GO40" s="232"/>
      <c r="GP40" s="232"/>
      <c r="GQ40" s="232"/>
      <c r="GR40" s="232"/>
      <c r="GS40" s="232"/>
      <c r="GT40" s="232"/>
      <c r="GU40" s="232"/>
      <c r="GV40" s="232"/>
      <c r="GW40" s="232"/>
      <c r="GX40" s="232"/>
      <c r="GY40" s="232"/>
      <c r="GZ40" s="232"/>
      <c r="HA40" s="232"/>
      <c r="HB40" s="232"/>
      <c r="HC40" s="232"/>
      <c r="HD40" s="232"/>
      <c r="HE40" s="232"/>
      <c r="HF40" s="232"/>
      <c r="HG40" s="232"/>
      <c r="HH40" s="232"/>
      <c r="HI40" s="232"/>
      <c r="HJ40" s="232"/>
      <c r="HK40" s="232"/>
      <c r="HL40" s="232"/>
      <c r="HM40" s="232"/>
      <c r="HN40" s="232"/>
      <c r="HO40" s="232"/>
      <c r="HP40" s="232"/>
      <c r="HQ40" s="232"/>
      <c r="HR40" s="232"/>
      <c r="HS40" s="232"/>
      <c r="HT40" s="232"/>
      <c r="HU40" s="232"/>
      <c r="HV40" s="232"/>
      <c r="HW40" s="232"/>
      <c r="HX40" s="232"/>
      <c r="HY40" s="232"/>
      <c r="HZ40" s="232"/>
      <c r="IA40" s="232"/>
      <c r="IB40" s="232"/>
      <c r="IC40" s="232"/>
      <c r="ID40" s="232"/>
      <c r="IE40" s="232"/>
      <c r="IF40" s="232"/>
      <c r="IG40" s="232"/>
      <c r="IH40" s="232"/>
      <c r="II40" s="232"/>
      <c r="IJ40" s="232"/>
      <c r="IK40" s="232"/>
      <c r="IL40" s="232"/>
      <c r="IM40" s="232"/>
      <c r="IN40" s="232"/>
      <c r="IO40" s="232"/>
      <c r="IP40" s="232"/>
      <c r="IQ40" s="232"/>
      <c r="IR40" s="232"/>
      <c r="IS40" s="232"/>
      <c r="IT40" s="232"/>
      <c r="IU40" s="232"/>
      <c r="IV40" s="232"/>
    </row>
    <row r="41" spans="1:256" ht="23.25" customHeight="1">
      <c r="A41" s="1005" t="s">
        <v>728</v>
      </c>
      <c r="B41" s="249">
        <v>16000</v>
      </c>
      <c r="C41" s="248"/>
      <c r="D41" s="231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  <c r="DQ41" s="232"/>
      <c r="DR41" s="232"/>
      <c r="DS41" s="232"/>
      <c r="DT41" s="232"/>
      <c r="DU41" s="232"/>
      <c r="DV41" s="232"/>
      <c r="DW41" s="232"/>
      <c r="DX41" s="232"/>
      <c r="DY41" s="232"/>
      <c r="DZ41" s="232"/>
      <c r="EA41" s="232"/>
      <c r="EB41" s="232"/>
      <c r="EC41" s="232"/>
      <c r="ED41" s="232"/>
      <c r="EE41" s="232"/>
      <c r="EF41" s="232"/>
      <c r="EG41" s="232"/>
      <c r="EH41" s="232"/>
      <c r="EI41" s="232"/>
      <c r="EJ41" s="232"/>
      <c r="EK41" s="232"/>
      <c r="EL41" s="232"/>
      <c r="EM41" s="232"/>
      <c r="EN41" s="232"/>
      <c r="EO41" s="232"/>
      <c r="EP41" s="232"/>
      <c r="EQ41" s="232"/>
      <c r="ER41" s="232"/>
      <c r="ES41" s="232"/>
      <c r="ET41" s="232"/>
      <c r="EU41" s="232"/>
      <c r="EV41" s="232"/>
      <c r="EW41" s="232"/>
      <c r="EX41" s="232"/>
      <c r="EY41" s="232"/>
      <c r="EZ41" s="232"/>
      <c r="FA41" s="232"/>
      <c r="FB41" s="232"/>
      <c r="FC41" s="232"/>
      <c r="FD41" s="232"/>
      <c r="FE41" s="232"/>
      <c r="FF41" s="232"/>
      <c r="FG41" s="232"/>
      <c r="FH41" s="232"/>
      <c r="FI41" s="232"/>
      <c r="FJ41" s="232"/>
      <c r="FK41" s="232"/>
      <c r="FL41" s="232"/>
      <c r="FM41" s="232"/>
      <c r="FN41" s="232"/>
      <c r="FO41" s="232"/>
      <c r="FP41" s="232"/>
      <c r="FQ41" s="232"/>
      <c r="FR41" s="232"/>
      <c r="FS41" s="232"/>
      <c r="FT41" s="232"/>
      <c r="FU41" s="232"/>
      <c r="FV41" s="232"/>
      <c r="FW41" s="232"/>
      <c r="FX41" s="232"/>
      <c r="FY41" s="232"/>
      <c r="FZ41" s="232"/>
      <c r="GA41" s="232"/>
      <c r="GB41" s="232"/>
      <c r="GC41" s="232"/>
      <c r="GD41" s="232"/>
      <c r="GE41" s="232"/>
      <c r="GF41" s="232"/>
      <c r="GG41" s="232"/>
      <c r="GH41" s="232"/>
      <c r="GI41" s="232"/>
      <c r="GJ41" s="232"/>
      <c r="GK41" s="232"/>
      <c r="GL41" s="232"/>
      <c r="GM41" s="232"/>
      <c r="GN41" s="232"/>
      <c r="GO41" s="232"/>
      <c r="GP41" s="232"/>
      <c r="GQ41" s="232"/>
      <c r="GR41" s="232"/>
      <c r="GS41" s="232"/>
      <c r="GT41" s="232"/>
      <c r="GU41" s="232"/>
      <c r="GV41" s="232"/>
      <c r="GW41" s="232"/>
      <c r="GX41" s="232"/>
      <c r="GY41" s="232"/>
      <c r="GZ41" s="232"/>
      <c r="HA41" s="232"/>
      <c r="HB41" s="232"/>
      <c r="HC41" s="232"/>
      <c r="HD41" s="232"/>
      <c r="HE41" s="232"/>
      <c r="HF41" s="232"/>
      <c r="HG41" s="232"/>
      <c r="HH41" s="232"/>
      <c r="HI41" s="232"/>
      <c r="HJ41" s="232"/>
      <c r="HK41" s="232"/>
      <c r="HL41" s="232"/>
      <c r="HM41" s="232"/>
      <c r="HN41" s="232"/>
      <c r="HO41" s="232"/>
      <c r="HP41" s="232"/>
      <c r="HQ41" s="232"/>
      <c r="HR41" s="232"/>
      <c r="HS41" s="232"/>
      <c r="HT41" s="232"/>
      <c r="HU41" s="232"/>
      <c r="HV41" s="232"/>
      <c r="HW41" s="232"/>
      <c r="HX41" s="232"/>
      <c r="HY41" s="232"/>
      <c r="HZ41" s="232"/>
      <c r="IA41" s="232"/>
      <c r="IB41" s="232"/>
      <c r="IC41" s="232"/>
      <c r="ID41" s="232"/>
      <c r="IE41" s="232"/>
      <c r="IF41" s="232"/>
      <c r="IG41" s="232"/>
      <c r="IH41" s="232"/>
      <c r="II41" s="232"/>
      <c r="IJ41" s="232"/>
      <c r="IK41" s="232"/>
      <c r="IL41" s="232"/>
      <c r="IM41" s="232"/>
      <c r="IN41" s="232"/>
      <c r="IO41" s="232"/>
      <c r="IP41" s="232"/>
      <c r="IQ41" s="232"/>
      <c r="IR41" s="232"/>
      <c r="IS41" s="232"/>
      <c r="IT41" s="232"/>
      <c r="IU41" s="232"/>
      <c r="IV41" s="232"/>
    </row>
    <row r="42" spans="1:256" ht="23.25" customHeight="1">
      <c r="A42" s="1005" t="s">
        <v>729</v>
      </c>
      <c r="B42" s="249">
        <v>245</v>
      </c>
      <c r="C42" s="248"/>
      <c r="D42" s="231"/>
      <c r="E42" s="231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  <c r="DQ42" s="232"/>
      <c r="DR42" s="232"/>
      <c r="DS42" s="232"/>
      <c r="DT42" s="232"/>
      <c r="DU42" s="232"/>
      <c r="DV42" s="232"/>
      <c r="DW42" s="232"/>
      <c r="DX42" s="232"/>
      <c r="DY42" s="232"/>
      <c r="DZ42" s="232"/>
      <c r="EA42" s="232"/>
      <c r="EB42" s="232"/>
      <c r="EC42" s="232"/>
      <c r="ED42" s="232"/>
      <c r="EE42" s="232"/>
      <c r="EF42" s="232"/>
      <c r="EG42" s="232"/>
      <c r="EH42" s="232"/>
      <c r="EI42" s="232"/>
      <c r="EJ42" s="232"/>
      <c r="EK42" s="232"/>
      <c r="EL42" s="232"/>
      <c r="EM42" s="232"/>
      <c r="EN42" s="232"/>
      <c r="EO42" s="232"/>
      <c r="EP42" s="232"/>
      <c r="EQ42" s="232"/>
      <c r="ER42" s="232"/>
      <c r="ES42" s="232"/>
      <c r="ET42" s="232"/>
      <c r="EU42" s="232"/>
      <c r="EV42" s="232"/>
      <c r="EW42" s="232"/>
      <c r="EX42" s="232"/>
      <c r="EY42" s="232"/>
      <c r="EZ42" s="232"/>
      <c r="FA42" s="232"/>
      <c r="FB42" s="232"/>
      <c r="FC42" s="232"/>
      <c r="FD42" s="232"/>
      <c r="FE42" s="232"/>
      <c r="FF42" s="232"/>
      <c r="FG42" s="232"/>
      <c r="FH42" s="232"/>
      <c r="FI42" s="232"/>
      <c r="FJ42" s="232"/>
      <c r="FK42" s="232"/>
      <c r="FL42" s="232"/>
      <c r="FM42" s="232"/>
      <c r="FN42" s="232"/>
      <c r="FO42" s="232"/>
      <c r="FP42" s="232"/>
      <c r="FQ42" s="232"/>
      <c r="FR42" s="232"/>
      <c r="FS42" s="232"/>
      <c r="FT42" s="232"/>
      <c r="FU42" s="232"/>
      <c r="FV42" s="232"/>
      <c r="FW42" s="232"/>
      <c r="FX42" s="232"/>
      <c r="FY42" s="232"/>
      <c r="FZ42" s="232"/>
      <c r="GA42" s="232"/>
      <c r="GB42" s="232"/>
      <c r="GC42" s="232"/>
      <c r="GD42" s="232"/>
      <c r="GE42" s="232"/>
      <c r="GF42" s="232"/>
      <c r="GG42" s="232"/>
      <c r="GH42" s="232"/>
      <c r="GI42" s="232"/>
      <c r="GJ42" s="232"/>
      <c r="GK42" s="232"/>
      <c r="GL42" s="232"/>
      <c r="GM42" s="232"/>
      <c r="GN42" s="232"/>
      <c r="GO42" s="232"/>
      <c r="GP42" s="232"/>
      <c r="GQ42" s="232"/>
      <c r="GR42" s="232"/>
      <c r="GS42" s="232"/>
      <c r="GT42" s="232"/>
      <c r="GU42" s="232"/>
      <c r="GV42" s="232"/>
      <c r="GW42" s="232"/>
      <c r="GX42" s="232"/>
      <c r="GY42" s="232"/>
      <c r="GZ42" s="232"/>
      <c r="HA42" s="232"/>
      <c r="HB42" s="232"/>
      <c r="HC42" s="232"/>
      <c r="HD42" s="232"/>
      <c r="HE42" s="232"/>
      <c r="HF42" s="232"/>
      <c r="HG42" s="232"/>
      <c r="HH42" s="232"/>
      <c r="HI42" s="232"/>
      <c r="HJ42" s="232"/>
      <c r="HK42" s="232"/>
      <c r="HL42" s="232"/>
      <c r="HM42" s="232"/>
      <c r="HN42" s="232"/>
      <c r="HO42" s="232"/>
      <c r="HP42" s="232"/>
      <c r="HQ42" s="232"/>
      <c r="HR42" s="232"/>
      <c r="HS42" s="232"/>
      <c r="HT42" s="232"/>
      <c r="HU42" s="232"/>
      <c r="HV42" s="232"/>
      <c r="HW42" s="232"/>
      <c r="HX42" s="232"/>
      <c r="HY42" s="232"/>
      <c r="HZ42" s="232"/>
      <c r="IA42" s="232"/>
      <c r="IB42" s="232"/>
      <c r="IC42" s="232"/>
      <c r="ID42" s="232"/>
      <c r="IE42" s="232"/>
      <c r="IF42" s="232"/>
      <c r="IG42" s="232"/>
      <c r="IH42" s="232"/>
      <c r="II42" s="232"/>
      <c r="IJ42" s="232"/>
      <c r="IK42" s="232"/>
      <c r="IL42" s="232"/>
      <c r="IM42" s="232"/>
      <c r="IN42" s="232"/>
      <c r="IO42" s="232"/>
      <c r="IP42" s="232"/>
      <c r="IQ42" s="232"/>
      <c r="IR42" s="232"/>
      <c r="IS42" s="232"/>
      <c r="IT42" s="232"/>
      <c r="IU42" s="232"/>
      <c r="IV42" s="232"/>
    </row>
    <row r="43" spans="1:256" ht="23.25" customHeight="1" thickBot="1">
      <c r="A43" s="1006" t="s">
        <v>730</v>
      </c>
      <c r="B43" s="249">
        <v>1704</v>
      </c>
      <c r="C43" s="248"/>
      <c r="D43" s="231"/>
      <c r="E43" s="231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  <c r="DQ43" s="232"/>
      <c r="DR43" s="232"/>
      <c r="DS43" s="232"/>
      <c r="DT43" s="232"/>
      <c r="DU43" s="232"/>
      <c r="DV43" s="232"/>
      <c r="DW43" s="232"/>
      <c r="DX43" s="232"/>
      <c r="DY43" s="232"/>
      <c r="DZ43" s="232"/>
      <c r="EA43" s="232"/>
      <c r="EB43" s="232"/>
      <c r="EC43" s="232"/>
      <c r="ED43" s="232"/>
      <c r="EE43" s="232"/>
      <c r="EF43" s="232"/>
      <c r="EG43" s="232"/>
      <c r="EH43" s="232"/>
      <c r="EI43" s="232"/>
      <c r="EJ43" s="232"/>
      <c r="EK43" s="232"/>
      <c r="EL43" s="232"/>
      <c r="EM43" s="232"/>
      <c r="EN43" s="232"/>
      <c r="EO43" s="232"/>
      <c r="EP43" s="232"/>
      <c r="EQ43" s="232"/>
      <c r="ER43" s="232"/>
      <c r="ES43" s="232"/>
      <c r="ET43" s="232"/>
      <c r="EU43" s="232"/>
      <c r="EV43" s="232"/>
      <c r="EW43" s="232"/>
      <c r="EX43" s="232"/>
      <c r="EY43" s="232"/>
      <c r="EZ43" s="232"/>
      <c r="FA43" s="232"/>
      <c r="FB43" s="232"/>
      <c r="FC43" s="232"/>
      <c r="FD43" s="232"/>
      <c r="FE43" s="232"/>
      <c r="FF43" s="232"/>
      <c r="FG43" s="232"/>
      <c r="FH43" s="232"/>
      <c r="FI43" s="232"/>
      <c r="FJ43" s="232"/>
      <c r="FK43" s="232"/>
      <c r="FL43" s="232"/>
      <c r="FM43" s="232"/>
      <c r="FN43" s="232"/>
      <c r="FO43" s="232"/>
      <c r="FP43" s="232"/>
      <c r="FQ43" s="232"/>
      <c r="FR43" s="232"/>
      <c r="FS43" s="232"/>
      <c r="FT43" s="232"/>
      <c r="FU43" s="232"/>
      <c r="FV43" s="232"/>
      <c r="FW43" s="232"/>
      <c r="FX43" s="232"/>
      <c r="FY43" s="232"/>
      <c r="FZ43" s="232"/>
      <c r="GA43" s="232"/>
      <c r="GB43" s="232"/>
      <c r="GC43" s="232"/>
      <c r="GD43" s="232"/>
      <c r="GE43" s="232"/>
      <c r="GF43" s="232"/>
      <c r="GG43" s="232"/>
      <c r="GH43" s="232"/>
      <c r="GI43" s="232"/>
      <c r="GJ43" s="232"/>
      <c r="GK43" s="232"/>
      <c r="GL43" s="232"/>
      <c r="GM43" s="232"/>
      <c r="GN43" s="232"/>
      <c r="GO43" s="232"/>
      <c r="GP43" s="232"/>
      <c r="GQ43" s="232"/>
      <c r="GR43" s="232"/>
      <c r="GS43" s="232"/>
      <c r="GT43" s="232"/>
      <c r="GU43" s="232"/>
      <c r="GV43" s="232"/>
      <c r="GW43" s="232"/>
      <c r="GX43" s="232"/>
      <c r="GY43" s="232"/>
      <c r="GZ43" s="232"/>
      <c r="HA43" s="232"/>
      <c r="HB43" s="232"/>
      <c r="HC43" s="232"/>
      <c r="HD43" s="232"/>
      <c r="HE43" s="232"/>
      <c r="HF43" s="232"/>
      <c r="HG43" s="232"/>
      <c r="HH43" s="232"/>
      <c r="HI43" s="232"/>
      <c r="HJ43" s="232"/>
      <c r="HK43" s="232"/>
      <c r="HL43" s="232"/>
      <c r="HM43" s="232"/>
      <c r="HN43" s="232"/>
      <c r="HO43" s="232"/>
      <c r="HP43" s="232"/>
      <c r="HQ43" s="232"/>
      <c r="HR43" s="232"/>
      <c r="HS43" s="232"/>
      <c r="HT43" s="232"/>
      <c r="HU43" s="232"/>
      <c r="HV43" s="232"/>
      <c r="HW43" s="232"/>
      <c r="HX43" s="232"/>
      <c r="HY43" s="232"/>
      <c r="HZ43" s="232"/>
      <c r="IA43" s="232"/>
      <c r="IB43" s="232"/>
      <c r="IC43" s="232"/>
      <c r="ID43" s="232"/>
      <c r="IE43" s="232"/>
      <c r="IF43" s="232"/>
      <c r="IG43" s="232"/>
      <c r="IH43" s="232"/>
      <c r="II43" s="232"/>
      <c r="IJ43" s="232"/>
      <c r="IK43" s="232"/>
      <c r="IL43" s="232"/>
      <c r="IM43" s="232"/>
      <c r="IN43" s="232"/>
      <c r="IO43" s="232"/>
      <c r="IP43" s="232"/>
      <c r="IQ43" s="232"/>
      <c r="IR43" s="232"/>
      <c r="IS43" s="232"/>
      <c r="IT43" s="232"/>
      <c r="IU43" s="232"/>
      <c r="IV43" s="232"/>
    </row>
    <row r="44" spans="1:256" ht="25.5" customHeight="1" thickBot="1" thickTop="1">
      <c r="A44" s="243" t="s">
        <v>111</v>
      </c>
      <c r="B44" s="241">
        <f>SUM(B38:B43)</f>
        <v>101258</v>
      </c>
      <c r="C44" s="230"/>
      <c r="D44" s="231"/>
      <c r="E44" s="231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  <c r="DP44" s="232"/>
      <c r="DQ44" s="232"/>
      <c r="DR44" s="232"/>
      <c r="DS44" s="232"/>
      <c r="DT44" s="232"/>
      <c r="DU44" s="232"/>
      <c r="DV44" s="232"/>
      <c r="DW44" s="232"/>
      <c r="DX44" s="232"/>
      <c r="DY44" s="232"/>
      <c r="DZ44" s="232"/>
      <c r="EA44" s="232"/>
      <c r="EB44" s="232"/>
      <c r="EC44" s="232"/>
      <c r="ED44" s="232"/>
      <c r="EE44" s="232"/>
      <c r="EF44" s="232"/>
      <c r="EG44" s="232"/>
      <c r="EH44" s="232"/>
      <c r="EI44" s="232"/>
      <c r="EJ44" s="232"/>
      <c r="EK44" s="232"/>
      <c r="EL44" s="232"/>
      <c r="EM44" s="232"/>
      <c r="EN44" s="232"/>
      <c r="EO44" s="232"/>
      <c r="EP44" s="232"/>
      <c r="EQ44" s="232"/>
      <c r="ER44" s="232"/>
      <c r="ES44" s="232"/>
      <c r="ET44" s="232"/>
      <c r="EU44" s="232"/>
      <c r="EV44" s="232"/>
      <c r="EW44" s="232"/>
      <c r="EX44" s="232"/>
      <c r="EY44" s="232"/>
      <c r="EZ44" s="232"/>
      <c r="FA44" s="232"/>
      <c r="FB44" s="232"/>
      <c r="FC44" s="232"/>
      <c r="FD44" s="232"/>
      <c r="FE44" s="232"/>
      <c r="FF44" s="232"/>
      <c r="FG44" s="232"/>
      <c r="FH44" s="232"/>
      <c r="FI44" s="232"/>
      <c r="FJ44" s="232"/>
      <c r="FK44" s="232"/>
      <c r="FL44" s="232"/>
      <c r="FM44" s="232"/>
      <c r="FN44" s="232"/>
      <c r="FO44" s="232"/>
      <c r="FP44" s="232"/>
      <c r="FQ44" s="232"/>
      <c r="FR44" s="232"/>
      <c r="FS44" s="232"/>
      <c r="FT44" s="232"/>
      <c r="FU44" s="232"/>
      <c r="FV44" s="232"/>
      <c r="FW44" s="232"/>
      <c r="FX44" s="232"/>
      <c r="FY44" s="232"/>
      <c r="FZ44" s="232"/>
      <c r="GA44" s="232"/>
      <c r="GB44" s="232"/>
      <c r="GC44" s="232"/>
      <c r="GD44" s="232"/>
      <c r="GE44" s="232"/>
      <c r="GF44" s="232"/>
      <c r="GG44" s="232"/>
      <c r="GH44" s="232"/>
      <c r="GI44" s="232"/>
      <c r="GJ44" s="232"/>
      <c r="GK44" s="232"/>
      <c r="GL44" s="232"/>
      <c r="GM44" s="232"/>
      <c r="GN44" s="232"/>
      <c r="GO44" s="232"/>
      <c r="GP44" s="232"/>
      <c r="GQ44" s="232"/>
      <c r="GR44" s="232"/>
      <c r="GS44" s="232"/>
      <c r="GT44" s="232"/>
      <c r="GU44" s="232"/>
      <c r="GV44" s="232"/>
      <c r="GW44" s="232"/>
      <c r="GX44" s="232"/>
      <c r="GY44" s="232"/>
      <c r="GZ44" s="232"/>
      <c r="HA44" s="232"/>
      <c r="HB44" s="232"/>
      <c r="HC44" s="232"/>
      <c r="HD44" s="232"/>
      <c r="HE44" s="232"/>
      <c r="HF44" s="232"/>
      <c r="HG44" s="232"/>
      <c r="HH44" s="232"/>
      <c r="HI44" s="232"/>
      <c r="HJ44" s="232"/>
      <c r="HK44" s="232"/>
      <c r="HL44" s="232"/>
      <c r="HM44" s="232"/>
      <c r="HN44" s="232"/>
      <c r="HO44" s="232"/>
      <c r="HP44" s="232"/>
      <c r="HQ44" s="232"/>
      <c r="HR44" s="232"/>
      <c r="HS44" s="232"/>
      <c r="HT44" s="232"/>
      <c r="HU44" s="232"/>
      <c r="HV44" s="232"/>
      <c r="HW44" s="232"/>
      <c r="HX44" s="232"/>
      <c r="HY44" s="232"/>
      <c r="HZ44" s="232"/>
      <c r="IA44" s="232"/>
      <c r="IB44" s="232"/>
      <c r="IC44" s="232"/>
      <c r="ID44" s="232"/>
      <c r="IE44" s="232"/>
      <c r="IF44" s="232"/>
      <c r="IG44" s="232"/>
      <c r="IH44" s="232"/>
      <c r="II44" s="232"/>
      <c r="IJ44" s="232"/>
      <c r="IK44" s="232"/>
      <c r="IL44" s="232"/>
      <c r="IM44" s="232"/>
      <c r="IN44" s="232"/>
      <c r="IO44" s="232"/>
      <c r="IP44" s="232"/>
      <c r="IQ44" s="232"/>
      <c r="IR44" s="232"/>
      <c r="IS44" s="232"/>
      <c r="IT44" s="232"/>
      <c r="IU44" s="232"/>
      <c r="IV44" s="232"/>
    </row>
    <row r="45" spans="1:256" ht="27.75" customHeight="1" thickBot="1">
      <c r="A45" s="1007" t="s">
        <v>739</v>
      </c>
      <c r="B45" s="250">
        <f>B35+B44</f>
        <v>2213536.3899999997</v>
      </c>
      <c r="C45" s="244"/>
      <c r="D45" s="245"/>
      <c r="E45" s="231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  <c r="DN45" s="232"/>
      <c r="DO45" s="232"/>
      <c r="DP45" s="232"/>
      <c r="DQ45" s="232"/>
      <c r="DR45" s="232"/>
      <c r="DS45" s="232"/>
      <c r="DT45" s="232"/>
      <c r="DU45" s="232"/>
      <c r="DV45" s="232"/>
      <c r="DW45" s="232"/>
      <c r="DX45" s="232"/>
      <c r="DY45" s="232"/>
      <c r="DZ45" s="232"/>
      <c r="EA45" s="232"/>
      <c r="EB45" s="232"/>
      <c r="EC45" s="232"/>
      <c r="ED45" s="232"/>
      <c r="EE45" s="232"/>
      <c r="EF45" s="232"/>
      <c r="EG45" s="232"/>
      <c r="EH45" s="232"/>
      <c r="EI45" s="232"/>
      <c r="EJ45" s="232"/>
      <c r="EK45" s="232"/>
      <c r="EL45" s="232"/>
      <c r="EM45" s="232"/>
      <c r="EN45" s="232"/>
      <c r="EO45" s="232"/>
      <c r="EP45" s="232"/>
      <c r="EQ45" s="232"/>
      <c r="ER45" s="232"/>
      <c r="ES45" s="232"/>
      <c r="ET45" s="232"/>
      <c r="EU45" s="232"/>
      <c r="EV45" s="232"/>
      <c r="EW45" s="232"/>
      <c r="EX45" s="232"/>
      <c r="EY45" s="232"/>
      <c r="EZ45" s="232"/>
      <c r="FA45" s="232"/>
      <c r="FB45" s="232"/>
      <c r="FC45" s="232"/>
      <c r="FD45" s="232"/>
      <c r="FE45" s="232"/>
      <c r="FF45" s="232"/>
      <c r="FG45" s="232"/>
      <c r="FH45" s="232"/>
      <c r="FI45" s="232"/>
      <c r="FJ45" s="232"/>
      <c r="FK45" s="232"/>
      <c r="FL45" s="232"/>
      <c r="FM45" s="232"/>
      <c r="FN45" s="232"/>
      <c r="FO45" s="232"/>
      <c r="FP45" s="232"/>
      <c r="FQ45" s="232"/>
      <c r="FR45" s="232"/>
      <c r="FS45" s="232"/>
      <c r="FT45" s="232"/>
      <c r="FU45" s="232"/>
      <c r="FV45" s="232"/>
      <c r="FW45" s="232"/>
      <c r="FX45" s="232"/>
      <c r="FY45" s="232"/>
      <c r="FZ45" s="232"/>
      <c r="GA45" s="232"/>
      <c r="GB45" s="232"/>
      <c r="GC45" s="232"/>
      <c r="GD45" s="232"/>
      <c r="GE45" s="232"/>
      <c r="GF45" s="232"/>
      <c r="GG45" s="232"/>
      <c r="GH45" s="232"/>
      <c r="GI45" s="232"/>
      <c r="GJ45" s="232"/>
      <c r="GK45" s="232"/>
      <c r="GL45" s="232"/>
      <c r="GM45" s="232"/>
      <c r="GN45" s="232"/>
      <c r="GO45" s="232"/>
      <c r="GP45" s="232"/>
      <c r="GQ45" s="232"/>
      <c r="GR45" s="232"/>
      <c r="GS45" s="232"/>
      <c r="GT45" s="232"/>
      <c r="GU45" s="232"/>
      <c r="GV45" s="232"/>
      <c r="GW45" s="232"/>
      <c r="GX45" s="232"/>
      <c r="GY45" s="232"/>
      <c r="GZ45" s="232"/>
      <c r="HA45" s="232"/>
      <c r="HB45" s="232"/>
      <c r="HC45" s="232"/>
      <c r="HD45" s="232"/>
      <c r="HE45" s="232"/>
      <c r="HF45" s="232"/>
      <c r="HG45" s="232"/>
      <c r="HH45" s="232"/>
      <c r="HI45" s="232"/>
      <c r="HJ45" s="232"/>
      <c r="HK45" s="232"/>
      <c r="HL45" s="232"/>
      <c r="HM45" s="232"/>
      <c r="HN45" s="232"/>
      <c r="HO45" s="232"/>
      <c r="HP45" s="232"/>
      <c r="HQ45" s="232"/>
      <c r="HR45" s="232"/>
      <c r="HS45" s="232"/>
      <c r="HT45" s="232"/>
      <c r="HU45" s="232"/>
      <c r="HV45" s="232"/>
      <c r="HW45" s="232"/>
      <c r="HX45" s="232"/>
      <c r="HY45" s="232"/>
      <c r="HZ45" s="232"/>
      <c r="IA45" s="232"/>
      <c r="IB45" s="232"/>
      <c r="IC45" s="232"/>
      <c r="ID45" s="232"/>
      <c r="IE45" s="232"/>
      <c r="IF45" s="232"/>
      <c r="IG45" s="232"/>
      <c r="IH45" s="232"/>
      <c r="II45" s="232"/>
      <c r="IJ45" s="232"/>
      <c r="IK45" s="232"/>
      <c r="IL45" s="232"/>
      <c r="IM45" s="232"/>
      <c r="IN45" s="232"/>
      <c r="IO45" s="232"/>
      <c r="IP45" s="232"/>
      <c r="IQ45" s="232"/>
      <c r="IR45" s="232"/>
      <c r="IS45" s="232"/>
      <c r="IT45" s="232"/>
      <c r="IU45" s="232"/>
      <c r="IV45" s="232"/>
    </row>
    <row r="46" spans="1:256" ht="23.25" customHeight="1">
      <c r="A46" s="1406" t="s">
        <v>358</v>
      </c>
      <c r="B46" s="1407"/>
      <c r="C46" s="230"/>
      <c r="D46" s="231"/>
      <c r="E46" s="245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46"/>
      <c r="FF46" s="246"/>
      <c r="FG46" s="246"/>
      <c r="FH46" s="246"/>
      <c r="FI46" s="246"/>
      <c r="FJ46" s="246"/>
      <c r="FK46" s="246"/>
      <c r="FL46" s="246"/>
      <c r="FM46" s="246"/>
      <c r="FN46" s="246"/>
      <c r="FO46" s="246"/>
      <c r="FP46" s="246"/>
      <c r="FQ46" s="246"/>
      <c r="FR46" s="246"/>
      <c r="FS46" s="246"/>
      <c r="FT46" s="246"/>
      <c r="FU46" s="246"/>
      <c r="FV46" s="246"/>
      <c r="FW46" s="246"/>
      <c r="FX46" s="246"/>
      <c r="FY46" s="246"/>
      <c r="FZ46" s="246"/>
      <c r="GA46" s="246"/>
      <c r="GB46" s="246"/>
      <c r="GC46" s="246"/>
      <c r="GD46" s="246"/>
      <c r="GE46" s="246"/>
      <c r="GF46" s="246"/>
      <c r="GG46" s="246"/>
      <c r="GH46" s="246"/>
      <c r="GI46" s="246"/>
      <c r="GJ46" s="246"/>
      <c r="GK46" s="246"/>
      <c r="GL46" s="246"/>
      <c r="GM46" s="246"/>
      <c r="GN46" s="246"/>
      <c r="GO46" s="246"/>
      <c r="GP46" s="246"/>
      <c r="GQ46" s="246"/>
      <c r="GR46" s="246"/>
      <c r="GS46" s="246"/>
      <c r="GT46" s="246"/>
      <c r="GU46" s="246"/>
      <c r="GV46" s="246"/>
      <c r="GW46" s="246"/>
      <c r="GX46" s="246"/>
      <c r="GY46" s="246"/>
      <c r="GZ46" s="246"/>
      <c r="HA46" s="246"/>
      <c r="HB46" s="246"/>
      <c r="HC46" s="246"/>
      <c r="HD46" s="246"/>
      <c r="HE46" s="246"/>
      <c r="HF46" s="246"/>
      <c r="HG46" s="246"/>
      <c r="HH46" s="246"/>
      <c r="HI46" s="246"/>
      <c r="HJ46" s="246"/>
      <c r="HK46" s="246"/>
      <c r="HL46" s="246"/>
      <c r="HM46" s="246"/>
      <c r="HN46" s="246"/>
      <c r="HO46" s="246"/>
      <c r="HP46" s="246"/>
      <c r="HQ46" s="246"/>
      <c r="HR46" s="246"/>
      <c r="HS46" s="246"/>
      <c r="HT46" s="246"/>
      <c r="HU46" s="246"/>
      <c r="HV46" s="246"/>
      <c r="HW46" s="246"/>
      <c r="HX46" s="246"/>
      <c r="HY46" s="246"/>
      <c r="HZ46" s="246"/>
      <c r="IA46" s="246"/>
      <c r="IB46" s="246"/>
      <c r="IC46" s="246"/>
      <c r="ID46" s="246"/>
      <c r="IE46" s="246"/>
      <c r="IF46" s="246"/>
      <c r="IG46" s="246"/>
      <c r="IH46" s="246"/>
      <c r="II46" s="246"/>
      <c r="IJ46" s="246"/>
      <c r="IK46" s="246"/>
      <c r="IL46" s="246"/>
      <c r="IM46" s="246"/>
      <c r="IN46" s="246"/>
      <c r="IO46" s="246"/>
      <c r="IP46" s="246"/>
      <c r="IQ46" s="246"/>
      <c r="IR46" s="246"/>
      <c r="IS46" s="246"/>
      <c r="IT46" s="246"/>
      <c r="IU46" s="246"/>
      <c r="IV46" s="246"/>
    </row>
    <row r="47" spans="1:256" ht="23.25" customHeight="1">
      <c r="A47" s="1021" t="s">
        <v>737</v>
      </c>
      <c r="B47" s="234">
        <v>-243089.9</v>
      </c>
      <c r="C47" s="230"/>
      <c r="D47" s="231"/>
      <c r="E47" s="231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2"/>
      <c r="DW47" s="232"/>
      <c r="DX47" s="232"/>
      <c r="DY47" s="232"/>
      <c r="DZ47" s="232"/>
      <c r="EA47" s="232"/>
      <c r="EB47" s="232"/>
      <c r="EC47" s="232"/>
      <c r="ED47" s="232"/>
      <c r="EE47" s="232"/>
      <c r="EF47" s="232"/>
      <c r="EG47" s="232"/>
      <c r="EH47" s="232"/>
      <c r="EI47" s="232"/>
      <c r="EJ47" s="232"/>
      <c r="EK47" s="232"/>
      <c r="EL47" s="232"/>
      <c r="EM47" s="232"/>
      <c r="EN47" s="232"/>
      <c r="EO47" s="232"/>
      <c r="EP47" s="232"/>
      <c r="EQ47" s="232"/>
      <c r="ER47" s="232"/>
      <c r="ES47" s="232"/>
      <c r="ET47" s="232"/>
      <c r="EU47" s="232"/>
      <c r="EV47" s="232"/>
      <c r="EW47" s="232"/>
      <c r="EX47" s="232"/>
      <c r="EY47" s="232"/>
      <c r="EZ47" s="232"/>
      <c r="FA47" s="232"/>
      <c r="FB47" s="232"/>
      <c r="FC47" s="232"/>
      <c r="FD47" s="232"/>
      <c r="FE47" s="232"/>
      <c r="FF47" s="232"/>
      <c r="FG47" s="232"/>
      <c r="FH47" s="232"/>
      <c r="FI47" s="232"/>
      <c r="FJ47" s="232"/>
      <c r="FK47" s="232"/>
      <c r="FL47" s="232"/>
      <c r="FM47" s="232"/>
      <c r="FN47" s="232"/>
      <c r="FO47" s="232"/>
      <c r="FP47" s="232"/>
      <c r="FQ47" s="232"/>
      <c r="FR47" s="232"/>
      <c r="FS47" s="232"/>
      <c r="FT47" s="232"/>
      <c r="FU47" s="232"/>
      <c r="FV47" s="232"/>
      <c r="FW47" s="232"/>
      <c r="FX47" s="232"/>
      <c r="FY47" s="232"/>
      <c r="FZ47" s="232"/>
      <c r="GA47" s="232"/>
      <c r="GB47" s="232"/>
      <c r="GC47" s="232"/>
      <c r="GD47" s="232"/>
      <c r="GE47" s="232"/>
      <c r="GF47" s="232"/>
      <c r="GG47" s="232"/>
      <c r="GH47" s="232"/>
      <c r="GI47" s="232"/>
      <c r="GJ47" s="232"/>
      <c r="GK47" s="232"/>
      <c r="GL47" s="232"/>
      <c r="GM47" s="232"/>
      <c r="GN47" s="232"/>
      <c r="GO47" s="232"/>
      <c r="GP47" s="232"/>
      <c r="GQ47" s="232"/>
      <c r="GR47" s="232"/>
      <c r="GS47" s="232"/>
      <c r="GT47" s="232"/>
      <c r="GU47" s="232"/>
      <c r="GV47" s="232"/>
      <c r="GW47" s="232"/>
      <c r="GX47" s="232"/>
      <c r="GY47" s="232"/>
      <c r="GZ47" s="232"/>
      <c r="HA47" s="232"/>
      <c r="HB47" s="232"/>
      <c r="HC47" s="232"/>
      <c r="HD47" s="232"/>
      <c r="HE47" s="232"/>
      <c r="HF47" s="232"/>
      <c r="HG47" s="232"/>
      <c r="HH47" s="232"/>
      <c r="HI47" s="232"/>
      <c r="HJ47" s="232"/>
      <c r="HK47" s="232"/>
      <c r="HL47" s="232"/>
      <c r="HM47" s="232"/>
      <c r="HN47" s="232"/>
      <c r="HO47" s="232"/>
      <c r="HP47" s="232"/>
      <c r="HQ47" s="232"/>
      <c r="HR47" s="232"/>
      <c r="HS47" s="232"/>
      <c r="HT47" s="232"/>
      <c r="HU47" s="232"/>
      <c r="HV47" s="232"/>
      <c r="HW47" s="232"/>
      <c r="HX47" s="232"/>
      <c r="HY47" s="232"/>
      <c r="HZ47" s="232"/>
      <c r="IA47" s="232"/>
      <c r="IB47" s="232"/>
      <c r="IC47" s="232"/>
      <c r="ID47" s="232"/>
      <c r="IE47" s="232"/>
      <c r="IF47" s="232"/>
      <c r="IG47" s="232"/>
      <c r="IH47" s="232"/>
      <c r="II47" s="232"/>
      <c r="IJ47" s="232"/>
      <c r="IK47" s="232"/>
      <c r="IL47" s="232"/>
      <c r="IM47" s="232"/>
      <c r="IN47" s="232"/>
      <c r="IO47" s="232"/>
      <c r="IP47" s="232"/>
      <c r="IQ47" s="232"/>
      <c r="IR47" s="232"/>
      <c r="IS47" s="232"/>
      <c r="IT47" s="232"/>
      <c r="IU47" s="232"/>
      <c r="IV47" s="232"/>
    </row>
    <row r="48" spans="1:256" ht="23.25" customHeight="1">
      <c r="A48" s="1081" t="s">
        <v>716</v>
      </c>
      <c r="B48" s="234">
        <v>-403459</v>
      </c>
      <c r="C48" s="230"/>
      <c r="D48" s="231"/>
      <c r="E48" s="231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  <c r="DK48" s="232"/>
      <c r="DL48" s="232"/>
      <c r="DM48" s="232"/>
      <c r="DN48" s="232"/>
      <c r="DO48" s="232"/>
      <c r="DP48" s="232"/>
      <c r="DQ48" s="232"/>
      <c r="DR48" s="232"/>
      <c r="DS48" s="232"/>
      <c r="DT48" s="232"/>
      <c r="DU48" s="232"/>
      <c r="DV48" s="232"/>
      <c r="DW48" s="232"/>
      <c r="DX48" s="232"/>
      <c r="DY48" s="232"/>
      <c r="DZ48" s="232"/>
      <c r="EA48" s="232"/>
      <c r="EB48" s="232"/>
      <c r="EC48" s="232"/>
      <c r="ED48" s="232"/>
      <c r="EE48" s="232"/>
      <c r="EF48" s="232"/>
      <c r="EG48" s="232"/>
      <c r="EH48" s="232"/>
      <c r="EI48" s="232"/>
      <c r="EJ48" s="232"/>
      <c r="EK48" s="232"/>
      <c r="EL48" s="232"/>
      <c r="EM48" s="232"/>
      <c r="EN48" s="232"/>
      <c r="EO48" s="232"/>
      <c r="EP48" s="232"/>
      <c r="EQ48" s="232"/>
      <c r="ER48" s="232"/>
      <c r="ES48" s="232"/>
      <c r="ET48" s="232"/>
      <c r="EU48" s="232"/>
      <c r="EV48" s="232"/>
      <c r="EW48" s="232"/>
      <c r="EX48" s="232"/>
      <c r="EY48" s="232"/>
      <c r="EZ48" s="232"/>
      <c r="FA48" s="232"/>
      <c r="FB48" s="232"/>
      <c r="FC48" s="232"/>
      <c r="FD48" s="232"/>
      <c r="FE48" s="232"/>
      <c r="FF48" s="232"/>
      <c r="FG48" s="232"/>
      <c r="FH48" s="232"/>
      <c r="FI48" s="232"/>
      <c r="FJ48" s="232"/>
      <c r="FK48" s="232"/>
      <c r="FL48" s="232"/>
      <c r="FM48" s="232"/>
      <c r="FN48" s="232"/>
      <c r="FO48" s="232"/>
      <c r="FP48" s="232"/>
      <c r="FQ48" s="232"/>
      <c r="FR48" s="232"/>
      <c r="FS48" s="232"/>
      <c r="FT48" s="232"/>
      <c r="FU48" s="232"/>
      <c r="FV48" s="232"/>
      <c r="FW48" s="232"/>
      <c r="FX48" s="232"/>
      <c r="FY48" s="232"/>
      <c r="FZ48" s="232"/>
      <c r="GA48" s="232"/>
      <c r="GB48" s="232"/>
      <c r="GC48" s="232"/>
      <c r="GD48" s="232"/>
      <c r="GE48" s="232"/>
      <c r="GF48" s="232"/>
      <c r="GG48" s="232"/>
      <c r="GH48" s="232"/>
      <c r="GI48" s="232"/>
      <c r="GJ48" s="232"/>
      <c r="GK48" s="232"/>
      <c r="GL48" s="232"/>
      <c r="GM48" s="232"/>
      <c r="GN48" s="232"/>
      <c r="GO48" s="232"/>
      <c r="GP48" s="232"/>
      <c r="GQ48" s="232"/>
      <c r="GR48" s="232"/>
      <c r="GS48" s="232"/>
      <c r="GT48" s="232"/>
      <c r="GU48" s="232"/>
      <c r="GV48" s="232"/>
      <c r="GW48" s="232"/>
      <c r="GX48" s="232"/>
      <c r="GY48" s="232"/>
      <c r="GZ48" s="232"/>
      <c r="HA48" s="232"/>
      <c r="HB48" s="232"/>
      <c r="HC48" s="232"/>
      <c r="HD48" s="232"/>
      <c r="HE48" s="232"/>
      <c r="HF48" s="232"/>
      <c r="HG48" s="232"/>
      <c r="HH48" s="232"/>
      <c r="HI48" s="232"/>
      <c r="HJ48" s="232"/>
      <c r="HK48" s="232"/>
      <c r="HL48" s="232"/>
      <c r="HM48" s="232"/>
      <c r="HN48" s="232"/>
      <c r="HO48" s="232"/>
      <c r="HP48" s="232"/>
      <c r="HQ48" s="232"/>
      <c r="HR48" s="232"/>
      <c r="HS48" s="232"/>
      <c r="HT48" s="232"/>
      <c r="HU48" s="232"/>
      <c r="HV48" s="232"/>
      <c r="HW48" s="232"/>
      <c r="HX48" s="232"/>
      <c r="HY48" s="232"/>
      <c r="HZ48" s="232"/>
      <c r="IA48" s="232"/>
      <c r="IB48" s="232"/>
      <c r="IC48" s="232"/>
      <c r="ID48" s="232"/>
      <c r="IE48" s="232"/>
      <c r="IF48" s="232"/>
      <c r="IG48" s="232"/>
      <c r="IH48" s="232"/>
      <c r="II48" s="232"/>
      <c r="IJ48" s="232"/>
      <c r="IK48" s="232"/>
      <c r="IL48" s="232"/>
      <c r="IM48" s="232"/>
      <c r="IN48" s="232"/>
      <c r="IO48" s="232"/>
      <c r="IP48" s="232"/>
      <c r="IQ48" s="232"/>
      <c r="IR48" s="232"/>
      <c r="IS48" s="232"/>
      <c r="IT48" s="232"/>
      <c r="IU48" s="232"/>
      <c r="IV48" s="232"/>
    </row>
    <row r="49" spans="1:256" ht="23.25" customHeight="1">
      <c r="A49" s="1048" t="s">
        <v>738</v>
      </c>
      <c r="B49" s="236">
        <v>312.36</v>
      </c>
      <c r="C49" s="230"/>
      <c r="D49" s="231"/>
      <c r="E49" s="231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2"/>
      <c r="DE49" s="232"/>
      <c r="DF49" s="232"/>
      <c r="DG49" s="232"/>
      <c r="DH49" s="232"/>
      <c r="DI49" s="232"/>
      <c r="DJ49" s="232"/>
      <c r="DK49" s="232"/>
      <c r="DL49" s="232"/>
      <c r="DM49" s="232"/>
      <c r="DN49" s="232"/>
      <c r="DO49" s="232"/>
      <c r="DP49" s="232"/>
      <c r="DQ49" s="232"/>
      <c r="DR49" s="232"/>
      <c r="DS49" s="232"/>
      <c r="DT49" s="232"/>
      <c r="DU49" s="232"/>
      <c r="DV49" s="232"/>
      <c r="DW49" s="232"/>
      <c r="DX49" s="232"/>
      <c r="DY49" s="232"/>
      <c r="DZ49" s="232"/>
      <c r="EA49" s="232"/>
      <c r="EB49" s="232"/>
      <c r="EC49" s="232"/>
      <c r="ED49" s="232"/>
      <c r="EE49" s="232"/>
      <c r="EF49" s="232"/>
      <c r="EG49" s="232"/>
      <c r="EH49" s="232"/>
      <c r="EI49" s="232"/>
      <c r="EJ49" s="232"/>
      <c r="EK49" s="232"/>
      <c r="EL49" s="232"/>
      <c r="EM49" s="232"/>
      <c r="EN49" s="232"/>
      <c r="EO49" s="232"/>
      <c r="EP49" s="232"/>
      <c r="EQ49" s="232"/>
      <c r="ER49" s="232"/>
      <c r="ES49" s="232"/>
      <c r="ET49" s="232"/>
      <c r="EU49" s="232"/>
      <c r="EV49" s="232"/>
      <c r="EW49" s="232"/>
      <c r="EX49" s="232"/>
      <c r="EY49" s="232"/>
      <c r="EZ49" s="232"/>
      <c r="FA49" s="232"/>
      <c r="FB49" s="232"/>
      <c r="FC49" s="232"/>
      <c r="FD49" s="232"/>
      <c r="FE49" s="232"/>
      <c r="FF49" s="232"/>
      <c r="FG49" s="232"/>
      <c r="FH49" s="232"/>
      <c r="FI49" s="232"/>
      <c r="FJ49" s="232"/>
      <c r="FK49" s="232"/>
      <c r="FL49" s="232"/>
      <c r="FM49" s="232"/>
      <c r="FN49" s="232"/>
      <c r="FO49" s="232"/>
      <c r="FP49" s="232"/>
      <c r="FQ49" s="232"/>
      <c r="FR49" s="232"/>
      <c r="FS49" s="232"/>
      <c r="FT49" s="232"/>
      <c r="FU49" s="232"/>
      <c r="FV49" s="232"/>
      <c r="FW49" s="232"/>
      <c r="FX49" s="232"/>
      <c r="FY49" s="232"/>
      <c r="FZ49" s="232"/>
      <c r="GA49" s="232"/>
      <c r="GB49" s="232"/>
      <c r="GC49" s="232"/>
      <c r="GD49" s="232"/>
      <c r="GE49" s="232"/>
      <c r="GF49" s="232"/>
      <c r="GG49" s="232"/>
      <c r="GH49" s="232"/>
      <c r="GI49" s="232"/>
      <c r="GJ49" s="232"/>
      <c r="GK49" s="232"/>
      <c r="GL49" s="232"/>
      <c r="GM49" s="232"/>
      <c r="GN49" s="232"/>
      <c r="GO49" s="232"/>
      <c r="GP49" s="232"/>
      <c r="GQ49" s="232"/>
      <c r="GR49" s="232"/>
      <c r="GS49" s="232"/>
      <c r="GT49" s="232"/>
      <c r="GU49" s="232"/>
      <c r="GV49" s="232"/>
      <c r="GW49" s="232"/>
      <c r="GX49" s="232"/>
      <c r="GY49" s="232"/>
      <c r="GZ49" s="232"/>
      <c r="HA49" s="232"/>
      <c r="HB49" s="232"/>
      <c r="HC49" s="232"/>
      <c r="HD49" s="232"/>
      <c r="HE49" s="232"/>
      <c r="HF49" s="232"/>
      <c r="HG49" s="232"/>
      <c r="HH49" s="232"/>
      <c r="HI49" s="232"/>
      <c r="HJ49" s="232"/>
      <c r="HK49" s="232"/>
      <c r="HL49" s="232"/>
      <c r="HM49" s="232"/>
      <c r="HN49" s="232"/>
      <c r="HO49" s="232"/>
      <c r="HP49" s="232"/>
      <c r="HQ49" s="232"/>
      <c r="HR49" s="232"/>
      <c r="HS49" s="232"/>
      <c r="HT49" s="232"/>
      <c r="HU49" s="232"/>
      <c r="HV49" s="232"/>
      <c r="HW49" s="232"/>
      <c r="HX49" s="232"/>
      <c r="HY49" s="232"/>
      <c r="HZ49" s="232"/>
      <c r="IA49" s="232"/>
      <c r="IB49" s="232"/>
      <c r="IC49" s="232"/>
      <c r="ID49" s="232"/>
      <c r="IE49" s="232"/>
      <c r="IF49" s="232"/>
      <c r="IG49" s="232"/>
      <c r="IH49" s="232"/>
      <c r="II49" s="232"/>
      <c r="IJ49" s="232"/>
      <c r="IK49" s="232"/>
      <c r="IL49" s="232"/>
      <c r="IM49" s="232"/>
      <c r="IN49" s="232"/>
      <c r="IO49" s="232"/>
      <c r="IP49" s="232"/>
      <c r="IQ49" s="232"/>
      <c r="IR49" s="232"/>
      <c r="IS49" s="232"/>
      <c r="IT49" s="232"/>
      <c r="IU49" s="232"/>
      <c r="IV49" s="232"/>
    </row>
    <row r="50" spans="1:256" ht="23.25" customHeight="1">
      <c r="A50" s="1019" t="s">
        <v>717</v>
      </c>
      <c r="B50" s="1015">
        <v>356356</v>
      </c>
      <c r="C50" s="230"/>
      <c r="D50" s="231"/>
      <c r="E50" s="231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  <c r="DI50" s="232"/>
      <c r="DJ50" s="232"/>
      <c r="DK50" s="232"/>
      <c r="DL50" s="232"/>
      <c r="DM50" s="232"/>
      <c r="DN50" s="232"/>
      <c r="DO50" s="232"/>
      <c r="DP50" s="232"/>
      <c r="DQ50" s="232"/>
      <c r="DR50" s="232"/>
      <c r="DS50" s="232"/>
      <c r="DT50" s="232"/>
      <c r="DU50" s="232"/>
      <c r="DV50" s="232"/>
      <c r="DW50" s="232"/>
      <c r="DX50" s="232"/>
      <c r="DY50" s="232"/>
      <c r="DZ50" s="232"/>
      <c r="EA50" s="232"/>
      <c r="EB50" s="232"/>
      <c r="EC50" s="232"/>
      <c r="ED50" s="232"/>
      <c r="EE50" s="232"/>
      <c r="EF50" s="232"/>
      <c r="EG50" s="232"/>
      <c r="EH50" s="232"/>
      <c r="EI50" s="232"/>
      <c r="EJ50" s="232"/>
      <c r="EK50" s="232"/>
      <c r="EL50" s="232"/>
      <c r="EM50" s="232"/>
      <c r="EN50" s="232"/>
      <c r="EO50" s="232"/>
      <c r="EP50" s="232"/>
      <c r="EQ50" s="232"/>
      <c r="ER50" s="232"/>
      <c r="ES50" s="232"/>
      <c r="ET50" s="232"/>
      <c r="EU50" s="232"/>
      <c r="EV50" s="232"/>
      <c r="EW50" s="232"/>
      <c r="EX50" s="232"/>
      <c r="EY50" s="232"/>
      <c r="EZ50" s="232"/>
      <c r="FA50" s="232"/>
      <c r="FB50" s="232"/>
      <c r="FC50" s="232"/>
      <c r="FD50" s="232"/>
      <c r="FE50" s="232"/>
      <c r="FF50" s="232"/>
      <c r="FG50" s="232"/>
      <c r="FH50" s="232"/>
      <c r="FI50" s="232"/>
      <c r="FJ50" s="232"/>
      <c r="FK50" s="232"/>
      <c r="FL50" s="232"/>
      <c r="FM50" s="232"/>
      <c r="FN50" s="232"/>
      <c r="FO50" s="232"/>
      <c r="FP50" s="232"/>
      <c r="FQ50" s="232"/>
      <c r="FR50" s="232"/>
      <c r="FS50" s="232"/>
      <c r="FT50" s="232"/>
      <c r="FU50" s="232"/>
      <c r="FV50" s="232"/>
      <c r="FW50" s="232"/>
      <c r="FX50" s="232"/>
      <c r="FY50" s="232"/>
      <c r="FZ50" s="232"/>
      <c r="GA50" s="232"/>
      <c r="GB50" s="232"/>
      <c r="GC50" s="232"/>
      <c r="GD50" s="232"/>
      <c r="GE50" s="232"/>
      <c r="GF50" s="232"/>
      <c r="GG50" s="232"/>
      <c r="GH50" s="232"/>
      <c r="GI50" s="232"/>
      <c r="GJ50" s="232"/>
      <c r="GK50" s="232"/>
      <c r="GL50" s="232"/>
      <c r="GM50" s="232"/>
      <c r="GN50" s="232"/>
      <c r="GO50" s="232"/>
      <c r="GP50" s="232"/>
      <c r="GQ50" s="232"/>
      <c r="GR50" s="232"/>
      <c r="GS50" s="232"/>
      <c r="GT50" s="232"/>
      <c r="GU50" s="232"/>
      <c r="GV50" s="232"/>
      <c r="GW50" s="232"/>
      <c r="GX50" s="232"/>
      <c r="GY50" s="232"/>
      <c r="GZ50" s="232"/>
      <c r="HA50" s="232"/>
      <c r="HB50" s="232"/>
      <c r="HC50" s="232"/>
      <c r="HD50" s="232"/>
      <c r="HE50" s="232"/>
      <c r="HF50" s="232"/>
      <c r="HG50" s="232"/>
      <c r="HH50" s="232"/>
      <c r="HI50" s="232"/>
      <c r="HJ50" s="232"/>
      <c r="HK50" s="232"/>
      <c r="HL50" s="232"/>
      <c r="HM50" s="232"/>
      <c r="HN50" s="232"/>
      <c r="HO50" s="232"/>
      <c r="HP50" s="232"/>
      <c r="HQ50" s="232"/>
      <c r="HR50" s="232"/>
      <c r="HS50" s="232"/>
      <c r="HT50" s="232"/>
      <c r="HU50" s="232"/>
      <c r="HV50" s="232"/>
      <c r="HW50" s="232"/>
      <c r="HX50" s="232"/>
      <c r="HY50" s="232"/>
      <c r="HZ50" s="232"/>
      <c r="IA50" s="232"/>
      <c r="IB50" s="232"/>
      <c r="IC50" s="232"/>
      <c r="ID50" s="232"/>
      <c r="IE50" s="232"/>
      <c r="IF50" s="232"/>
      <c r="IG50" s="232"/>
      <c r="IH50" s="232"/>
      <c r="II50" s="232"/>
      <c r="IJ50" s="232"/>
      <c r="IK50" s="232"/>
      <c r="IL50" s="232"/>
      <c r="IM50" s="232"/>
      <c r="IN50" s="232"/>
      <c r="IO50" s="232"/>
      <c r="IP50" s="232"/>
      <c r="IQ50" s="232"/>
      <c r="IR50" s="232"/>
      <c r="IS50" s="232"/>
      <c r="IT50" s="232"/>
      <c r="IU50" s="232"/>
      <c r="IV50" s="232"/>
    </row>
    <row r="51" spans="1:256" ht="23.25" customHeight="1">
      <c r="A51" s="1049" t="s">
        <v>753</v>
      </c>
      <c r="B51" s="1050">
        <v>3750.5</v>
      </c>
      <c r="C51" s="230"/>
      <c r="D51" s="231"/>
      <c r="E51" s="231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2"/>
      <c r="DK51" s="232"/>
      <c r="DL51" s="232"/>
      <c r="DM51" s="232"/>
      <c r="DN51" s="232"/>
      <c r="DO51" s="232"/>
      <c r="DP51" s="232"/>
      <c r="DQ51" s="232"/>
      <c r="DR51" s="232"/>
      <c r="DS51" s="232"/>
      <c r="DT51" s="232"/>
      <c r="DU51" s="232"/>
      <c r="DV51" s="232"/>
      <c r="DW51" s="232"/>
      <c r="DX51" s="232"/>
      <c r="DY51" s="232"/>
      <c r="DZ51" s="232"/>
      <c r="EA51" s="232"/>
      <c r="EB51" s="232"/>
      <c r="EC51" s="232"/>
      <c r="ED51" s="232"/>
      <c r="EE51" s="232"/>
      <c r="EF51" s="232"/>
      <c r="EG51" s="232"/>
      <c r="EH51" s="232"/>
      <c r="EI51" s="232"/>
      <c r="EJ51" s="232"/>
      <c r="EK51" s="232"/>
      <c r="EL51" s="232"/>
      <c r="EM51" s="232"/>
      <c r="EN51" s="232"/>
      <c r="EO51" s="232"/>
      <c r="EP51" s="232"/>
      <c r="EQ51" s="232"/>
      <c r="ER51" s="232"/>
      <c r="ES51" s="232"/>
      <c r="ET51" s="232"/>
      <c r="EU51" s="232"/>
      <c r="EV51" s="232"/>
      <c r="EW51" s="232"/>
      <c r="EX51" s="232"/>
      <c r="EY51" s="232"/>
      <c r="EZ51" s="232"/>
      <c r="FA51" s="232"/>
      <c r="FB51" s="232"/>
      <c r="FC51" s="232"/>
      <c r="FD51" s="232"/>
      <c r="FE51" s="232"/>
      <c r="FF51" s="232"/>
      <c r="FG51" s="232"/>
      <c r="FH51" s="232"/>
      <c r="FI51" s="232"/>
      <c r="FJ51" s="232"/>
      <c r="FK51" s="232"/>
      <c r="FL51" s="232"/>
      <c r="FM51" s="232"/>
      <c r="FN51" s="232"/>
      <c r="FO51" s="232"/>
      <c r="FP51" s="232"/>
      <c r="FQ51" s="232"/>
      <c r="FR51" s="232"/>
      <c r="FS51" s="232"/>
      <c r="FT51" s="232"/>
      <c r="FU51" s="232"/>
      <c r="FV51" s="232"/>
      <c r="FW51" s="232"/>
      <c r="FX51" s="232"/>
      <c r="FY51" s="232"/>
      <c r="FZ51" s="232"/>
      <c r="GA51" s="232"/>
      <c r="GB51" s="232"/>
      <c r="GC51" s="232"/>
      <c r="GD51" s="232"/>
      <c r="GE51" s="232"/>
      <c r="GF51" s="232"/>
      <c r="GG51" s="232"/>
      <c r="GH51" s="232"/>
      <c r="GI51" s="232"/>
      <c r="GJ51" s="232"/>
      <c r="GK51" s="232"/>
      <c r="GL51" s="232"/>
      <c r="GM51" s="232"/>
      <c r="GN51" s="232"/>
      <c r="GO51" s="232"/>
      <c r="GP51" s="232"/>
      <c r="GQ51" s="232"/>
      <c r="GR51" s="232"/>
      <c r="GS51" s="232"/>
      <c r="GT51" s="232"/>
      <c r="GU51" s="232"/>
      <c r="GV51" s="232"/>
      <c r="GW51" s="232"/>
      <c r="GX51" s="232"/>
      <c r="GY51" s="232"/>
      <c r="GZ51" s="232"/>
      <c r="HA51" s="232"/>
      <c r="HB51" s="232"/>
      <c r="HC51" s="232"/>
      <c r="HD51" s="232"/>
      <c r="HE51" s="232"/>
      <c r="HF51" s="232"/>
      <c r="HG51" s="232"/>
      <c r="HH51" s="232"/>
      <c r="HI51" s="232"/>
      <c r="HJ51" s="232"/>
      <c r="HK51" s="232"/>
      <c r="HL51" s="232"/>
      <c r="HM51" s="232"/>
      <c r="HN51" s="232"/>
      <c r="HO51" s="232"/>
      <c r="HP51" s="232"/>
      <c r="HQ51" s="232"/>
      <c r="HR51" s="232"/>
      <c r="HS51" s="232"/>
      <c r="HT51" s="232"/>
      <c r="HU51" s="232"/>
      <c r="HV51" s="232"/>
      <c r="HW51" s="232"/>
      <c r="HX51" s="232"/>
      <c r="HY51" s="232"/>
      <c r="HZ51" s="232"/>
      <c r="IA51" s="232"/>
      <c r="IB51" s="232"/>
      <c r="IC51" s="232"/>
      <c r="ID51" s="232"/>
      <c r="IE51" s="232"/>
      <c r="IF51" s="232"/>
      <c r="IG51" s="232"/>
      <c r="IH51" s="232"/>
      <c r="II51" s="232"/>
      <c r="IJ51" s="232"/>
      <c r="IK51" s="232"/>
      <c r="IL51" s="232"/>
      <c r="IM51" s="232"/>
      <c r="IN51" s="232"/>
      <c r="IO51" s="232"/>
      <c r="IP51" s="232"/>
      <c r="IQ51" s="232"/>
      <c r="IR51" s="232"/>
      <c r="IS51" s="232"/>
      <c r="IT51" s="232"/>
      <c r="IU51" s="232"/>
      <c r="IV51" s="232"/>
    </row>
    <row r="52" spans="1:256" ht="23.25" customHeight="1">
      <c r="A52" s="1019" t="s">
        <v>754</v>
      </c>
      <c r="B52" s="1015">
        <v>-23499.38</v>
      </c>
      <c r="C52" s="230"/>
      <c r="D52" s="231"/>
      <c r="E52" s="231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2"/>
      <c r="DK52" s="232"/>
      <c r="DL52" s="232"/>
      <c r="DM52" s="232"/>
      <c r="DN52" s="232"/>
      <c r="DO52" s="232"/>
      <c r="DP52" s="232"/>
      <c r="DQ52" s="232"/>
      <c r="DR52" s="232"/>
      <c r="DS52" s="232"/>
      <c r="DT52" s="232"/>
      <c r="DU52" s="232"/>
      <c r="DV52" s="232"/>
      <c r="DW52" s="232"/>
      <c r="DX52" s="232"/>
      <c r="DY52" s="232"/>
      <c r="DZ52" s="232"/>
      <c r="EA52" s="232"/>
      <c r="EB52" s="232"/>
      <c r="EC52" s="232"/>
      <c r="ED52" s="232"/>
      <c r="EE52" s="232"/>
      <c r="EF52" s="232"/>
      <c r="EG52" s="232"/>
      <c r="EH52" s="232"/>
      <c r="EI52" s="232"/>
      <c r="EJ52" s="232"/>
      <c r="EK52" s="232"/>
      <c r="EL52" s="232"/>
      <c r="EM52" s="232"/>
      <c r="EN52" s="232"/>
      <c r="EO52" s="232"/>
      <c r="EP52" s="232"/>
      <c r="EQ52" s="232"/>
      <c r="ER52" s="232"/>
      <c r="ES52" s="232"/>
      <c r="ET52" s="232"/>
      <c r="EU52" s="232"/>
      <c r="EV52" s="232"/>
      <c r="EW52" s="232"/>
      <c r="EX52" s="232"/>
      <c r="EY52" s="232"/>
      <c r="EZ52" s="232"/>
      <c r="FA52" s="232"/>
      <c r="FB52" s="232"/>
      <c r="FC52" s="232"/>
      <c r="FD52" s="232"/>
      <c r="FE52" s="232"/>
      <c r="FF52" s="232"/>
      <c r="FG52" s="232"/>
      <c r="FH52" s="232"/>
      <c r="FI52" s="232"/>
      <c r="FJ52" s="232"/>
      <c r="FK52" s="232"/>
      <c r="FL52" s="232"/>
      <c r="FM52" s="232"/>
      <c r="FN52" s="232"/>
      <c r="FO52" s="232"/>
      <c r="FP52" s="232"/>
      <c r="FQ52" s="232"/>
      <c r="FR52" s="232"/>
      <c r="FS52" s="232"/>
      <c r="FT52" s="232"/>
      <c r="FU52" s="232"/>
      <c r="FV52" s="232"/>
      <c r="FW52" s="232"/>
      <c r="FX52" s="232"/>
      <c r="FY52" s="232"/>
      <c r="FZ52" s="232"/>
      <c r="GA52" s="232"/>
      <c r="GB52" s="232"/>
      <c r="GC52" s="232"/>
      <c r="GD52" s="232"/>
      <c r="GE52" s="232"/>
      <c r="GF52" s="232"/>
      <c r="GG52" s="232"/>
      <c r="GH52" s="232"/>
      <c r="GI52" s="232"/>
      <c r="GJ52" s="232"/>
      <c r="GK52" s="232"/>
      <c r="GL52" s="232"/>
      <c r="GM52" s="232"/>
      <c r="GN52" s="232"/>
      <c r="GO52" s="232"/>
      <c r="GP52" s="232"/>
      <c r="GQ52" s="232"/>
      <c r="GR52" s="232"/>
      <c r="GS52" s="232"/>
      <c r="GT52" s="232"/>
      <c r="GU52" s="232"/>
      <c r="GV52" s="232"/>
      <c r="GW52" s="232"/>
      <c r="GX52" s="232"/>
      <c r="GY52" s="232"/>
      <c r="GZ52" s="232"/>
      <c r="HA52" s="232"/>
      <c r="HB52" s="232"/>
      <c r="HC52" s="232"/>
      <c r="HD52" s="232"/>
      <c r="HE52" s="232"/>
      <c r="HF52" s="232"/>
      <c r="HG52" s="232"/>
      <c r="HH52" s="232"/>
      <c r="HI52" s="232"/>
      <c r="HJ52" s="232"/>
      <c r="HK52" s="232"/>
      <c r="HL52" s="232"/>
      <c r="HM52" s="232"/>
      <c r="HN52" s="232"/>
      <c r="HO52" s="232"/>
      <c r="HP52" s="232"/>
      <c r="HQ52" s="232"/>
      <c r="HR52" s="232"/>
      <c r="HS52" s="232"/>
      <c r="HT52" s="232"/>
      <c r="HU52" s="232"/>
      <c r="HV52" s="232"/>
      <c r="HW52" s="232"/>
      <c r="HX52" s="232"/>
      <c r="HY52" s="232"/>
      <c r="HZ52" s="232"/>
      <c r="IA52" s="232"/>
      <c r="IB52" s="232"/>
      <c r="IC52" s="232"/>
      <c r="ID52" s="232"/>
      <c r="IE52" s="232"/>
      <c r="IF52" s="232"/>
      <c r="IG52" s="232"/>
      <c r="IH52" s="232"/>
      <c r="II52" s="232"/>
      <c r="IJ52" s="232"/>
      <c r="IK52" s="232"/>
      <c r="IL52" s="232"/>
      <c r="IM52" s="232"/>
      <c r="IN52" s="232"/>
      <c r="IO52" s="232"/>
      <c r="IP52" s="232"/>
      <c r="IQ52" s="232"/>
      <c r="IR52" s="232"/>
      <c r="IS52" s="232"/>
      <c r="IT52" s="232"/>
      <c r="IU52" s="232"/>
      <c r="IV52" s="232"/>
    </row>
    <row r="53" spans="1:256" ht="23.25" customHeight="1">
      <c r="A53" s="235" t="s">
        <v>718</v>
      </c>
      <c r="B53" s="236">
        <v>-2779.2</v>
      </c>
      <c r="C53" s="230"/>
      <c r="D53" s="231"/>
      <c r="E53" s="231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2"/>
      <c r="CN53" s="232"/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2"/>
      <c r="DE53" s="232"/>
      <c r="DF53" s="232"/>
      <c r="DG53" s="232"/>
      <c r="DH53" s="232"/>
      <c r="DI53" s="232"/>
      <c r="DJ53" s="232"/>
      <c r="DK53" s="232"/>
      <c r="DL53" s="232"/>
      <c r="DM53" s="232"/>
      <c r="DN53" s="232"/>
      <c r="DO53" s="232"/>
      <c r="DP53" s="232"/>
      <c r="DQ53" s="232"/>
      <c r="DR53" s="232"/>
      <c r="DS53" s="232"/>
      <c r="DT53" s="232"/>
      <c r="DU53" s="232"/>
      <c r="DV53" s="232"/>
      <c r="DW53" s="232"/>
      <c r="DX53" s="232"/>
      <c r="DY53" s="232"/>
      <c r="DZ53" s="232"/>
      <c r="EA53" s="232"/>
      <c r="EB53" s="232"/>
      <c r="EC53" s="232"/>
      <c r="ED53" s="232"/>
      <c r="EE53" s="232"/>
      <c r="EF53" s="232"/>
      <c r="EG53" s="232"/>
      <c r="EH53" s="232"/>
      <c r="EI53" s="232"/>
      <c r="EJ53" s="232"/>
      <c r="EK53" s="232"/>
      <c r="EL53" s="232"/>
      <c r="EM53" s="232"/>
      <c r="EN53" s="232"/>
      <c r="EO53" s="232"/>
      <c r="EP53" s="232"/>
      <c r="EQ53" s="232"/>
      <c r="ER53" s="232"/>
      <c r="ES53" s="232"/>
      <c r="ET53" s="232"/>
      <c r="EU53" s="232"/>
      <c r="EV53" s="232"/>
      <c r="EW53" s="232"/>
      <c r="EX53" s="232"/>
      <c r="EY53" s="232"/>
      <c r="EZ53" s="232"/>
      <c r="FA53" s="232"/>
      <c r="FB53" s="232"/>
      <c r="FC53" s="232"/>
      <c r="FD53" s="232"/>
      <c r="FE53" s="232"/>
      <c r="FF53" s="232"/>
      <c r="FG53" s="232"/>
      <c r="FH53" s="232"/>
      <c r="FI53" s="232"/>
      <c r="FJ53" s="232"/>
      <c r="FK53" s="232"/>
      <c r="FL53" s="232"/>
      <c r="FM53" s="232"/>
      <c r="FN53" s="232"/>
      <c r="FO53" s="232"/>
      <c r="FP53" s="232"/>
      <c r="FQ53" s="232"/>
      <c r="FR53" s="232"/>
      <c r="FS53" s="232"/>
      <c r="FT53" s="232"/>
      <c r="FU53" s="232"/>
      <c r="FV53" s="232"/>
      <c r="FW53" s="232"/>
      <c r="FX53" s="232"/>
      <c r="FY53" s="232"/>
      <c r="FZ53" s="232"/>
      <c r="GA53" s="232"/>
      <c r="GB53" s="232"/>
      <c r="GC53" s="232"/>
      <c r="GD53" s="232"/>
      <c r="GE53" s="232"/>
      <c r="GF53" s="232"/>
      <c r="GG53" s="232"/>
      <c r="GH53" s="232"/>
      <c r="GI53" s="232"/>
      <c r="GJ53" s="232"/>
      <c r="GK53" s="232"/>
      <c r="GL53" s="232"/>
      <c r="GM53" s="232"/>
      <c r="GN53" s="232"/>
      <c r="GO53" s="232"/>
      <c r="GP53" s="232"/>
      <c r="GQ53" s="232"/>
      <c r="GR53" s="232"/>
      <c r="GS53" s="232"/>
      <c r="GT53" s="232"/>
      <c r="GU53" s="232"/>
      <c r="GV53" s="232"/>
      <c r="GW53" s="232"/>
      <c r="GX53" s="232"/>
      <c r="GY53" s="232"/>
      <c r="GZ53" s="232"/>
      <c r="HA53" s="232"/>
      <c r="HB53" s="232"/>
      <c r="HC53" s="232"/>
      <c r="HD53" s="232"/>
      <c r="HE53" s="232"/>
      <c r="HF53" s="232"/>
      <c r="HG53" s="232"/>
      <c r="HH53" s="232"/>
      <c r="HI53" s="232"/>
      <c r="HJ53" s="232"/>
      <c r="HK53" s="232"/>
      <c r="HL53" s="232"/>
      <c r="HM53" s="232"/>
      <c r="HN53" s="232"/>
      <c r="HO53" s="232"/>
      <c r="HP53" s="232"/>
      <c r="HQ53" s="232"/>
      <c r="HR53" s="232"/>
      <c r="HS53" s="232"/>
      <c r="HT53" s="232"/>
      <c r="HU53" s="232"/>
      <c r="HV53" s="232"/>
      <c r="HW53" s="232"/>
      <c r="HX53" s="232"/>
      <c r="HY53" s="232"/>
      <c r="HZ53" s="232"/>
      <c r="IA53" s="232"/>
      <c r="IB53" s="232"/>
      <c r="IC53" s="232"/>
      <c r="ID53" s="232"/>
      <c r="IE53" s="232"/>
      <c r="IF53" s="232"/>
      <c r="IG53" s="232"/>
      <c r="IH53" s="232"/>
      <c r="II53" s="232"/>
      <c r="IJ53" s="232"/>
      <c r="IK53" s="232"/>
      <c r="IL53" s="232"/>
      <c r="IM53" s="232"/>
      <c r="IN53" s="232"/>
      <c r="IO53" s="232"/>
      <c r="IP53" s="232"/>
      <c r="IQ53" s="232"/>
      <c r="IR53" s="232"/>
      <c r="IS53" s="232"/>
      <c r="IT53" s="232"/>
      <c r="IU53" s="232"/>
      <c r="IV53" s="232"/>
    </row>
    <row r="54" spans="1:256" ht="35.25" customHeight="1">
      <c r="A54" s="1008" t="s">
        <v>719</v>
      </c>
      <c r="B54" s="291">
        <v>124366</v>
      </c>
      <c r="C54" s="230"/>
      <c r="D54" s="231"/>
      <c r="E54" s="231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232"/>
      <c r="CT54" s="232"/>
      <c r="CU54" s="232"/>
      <c r="CV54" s="232"/>
      <c r="CW54" s="232"/>
      <c r="CX54" s="232"/>
      <c r="CY54" s="232"/>
      <c r="CZ54" s="232"/>
      <c r="DA54" s="232"/>
      <c r="DB54" s="232"/>
      <c r="DC54" s="232"/>
      <c r="DD54" s="232"/>
      <c r="DE54" s="232"/>
      <c r="DF54" s="232"/>
      <c r="DG54" s="232"/>
      <c r="DH54" s="232"/>
      <c r="DI54" s="232"/>
      <c r="DJ54" s="232"/>
      <c r="DK54" s="232"/>
      <c r="DL54" s="232"/>
      <c r="DM54" s="232"/>
      <c r="DN54" s="232"/>
      <c r="DO54" s="232"/>
      <c r="DP54" s="232"/>
      <c r="DQ54" s="232"/>
      <c r="DR54" s="232"/>
      <c r="DS54" s="232"/>
      <c r="DT54" s="232"/>
      <c r="DU54" s="232"/>
      <c r="DV54" s="232"/>
      <c r="DW54" s="232"/>
      <c r="DX54" s="232"/>
      <c r="DY54" s="232"/>
      <c r="DZ54" s="232"/>
      <c r="EA54" s="232"/>
      <c r="EB54" s="232"/>
      <c r="EC54" s="232"/>
      <c r="ED54" s="232"/>
      <c r="EE54" s="232"/>
      <c r="EF54" s="232"/>
      <c r="EG54" s="232"/>
      <c r="EH54" s="232"/>
      <c r="EI54" s="232"/>
      <c r="EJ54" s="232"/>
      <c r="EK54" s="232"/>
      <c r="EL54" s="232"/>
      <c r="EM54" s="232"/>
      <c r="EN54" s="232"/>
      <c r="EO54" s="232"/>
      <c r="EP54" s="232"/>
      <c r="EQ54" s="232"/>
      <c r="ER54" s="232"/>
      <c r="ES54" s="232"/>
      <c r="ET54" s="232"/>
      <c r="EU54" s="232"/>
      <c r="EV54" s="232"/>
      <c r="EW54" s="232"/>
      <c r="EX54" s="232"/>
      <c r="EY54" s="232"/>
      <c r="EZ54" s="232"/>
      <c r="FA54" s="232"/>
      <c r="FB54" s="232"/>
      <c r="FC54" s="232"/>
      <c r="FD54" s="232"/>
      <c r="FE54" s="232"/>
      <c r="FF54" s="232"/>
      <c r="FG54" s="232"/>
      <c r="FH54" s="232"/>
      <c r="FI54" s="232"/>
      <c r="FJ54" s="232"/>
      <c r="FK54" s="232"/>
      <c r="FL54" s="232"/>
      <c r="FM54" s="232"/>
      <c r="FN54" s="232"/>
      <c r="FO54" s="232"/>
      <c r="FP54" s="232"/>
      <c r="FQ54" s="232"/>
      <c r="FR54" s="232"/>
      <c r="FS54" s="232"/>
      <c r="FT54" s="232"/>
      <c r="FU54" s="232"/>
      <c r="FV54" s="232"/>
      <c r="FW54" s="232"/>
      <c r="FX54" s="232"/>
      <c r="FY54" s="232"/>
      <c r="FZ54" s="232"/>
      <c r="GA54" s="232"/>
      <c r="GB54" s="232"/>
      <c r="GC54" s="232"/>
      <c r="GD54" s="232"/>
      <c r="GE54" s="232"/>
      <c r="GF54" s="232"/>
      <c r="GG54" s="232"/>
      <c r="GH54" s="232"/>
      <c r="GI54" s="232"/>
      <c r="GJ54" s="232"/>
      <c r="GK54" s="232"/>
      <c r="GL54" s="232"/>
      <c r="GM54" s="232"/>
      <c r="GN54" s="232"/>
      <c r="GO54" s="232"/>
      <c r="GP54" s="232"/>
      <c r="GQ54" s="232"/>
      <c r="GR54" s="232"/>
      <c r="GS54" s="232"/>
      <c r="GT54" s="232"/>
      <c r="GU54" s="232"/>
      <c r="GV54" s="232"/>
      <c r="GW54" s="232"/>
      <c r="GX54" s="232"/>
      <c r="GY54" s="232"/>
      <c r="GZ54" s="232"/>
      <c r="HA54" s="232"/>
      <c r="HB54" s="232"/>
      <c r="HC54" s="232"/>
      <c r="HD54" s="232"/>
      <c r="HE54" s="232"/>
      <c r="HF54" s="232"/>
      <c r="HG54" s="232"/>
      <c r="HH54" s="232"/>
      <c r="HI54" s="232"/>
      <c r="HJ54" s="232"/>
      <c r="HK54" s="232"/>
      <c r="HL54" s="232"/>
      <c r="HM54" s="232"/>
      <c r="HN54" s="232"/>
      <c r="HO54" s="232"/>
      <c r="HP54" s="232"/>
      <c r="HQ54" s="232"/>
      <c r="HR54" s="232"/>
      <c r="HS54" s="232"/>
      <c r="HT54" s="232"/>
      <c r="HU54" s="232"/>
      <c r="HV54" s="232"/>
      <c r="HW54" s="232"/>
      <c r="HX54" s="232"/>
      <c r="HY54" s="232"/>
      <c r="HZ54" s="232"/>
      <c r="IA54" s="232"/>
      <c r="IB54" s="232"/>
      <c r="IC54" s="232"/>
      <c r="ID54" s="232"/>
      <c r="IE54" s="232"/>
      <c r="IF54" s="232"/>
      <c r="IG54" s="232"/>
      <c r="IH54" s="232"/>
      <c r="II54" s="232"/>
      <c r="IJ54" s="232"/>
      <c r="IK54" s="232"/>
      <c r="IL54" s="232"/>
      <c r="IM54" s="232"/>
      <c r="IN54" s="232"/>
      <c r="IO54" s="232"/>
      <c r="IP54" s="232"/>
      <c r="IQ54" s="232"/>
      <c r="IR54" s="232"/>
      <c r="IS54" s="232"/>
      <c r="IT54" s="232"/>
      <c r="IU54" s="232"/>
      <c r="IV54" s="232"/>
    </row>
    <row r="55" spans="1:256" ht="24.75" customHeight="1" thickBot="1">
      <c r="A55" s="1009" t="s">
        <v>32</v>
      </c>
      <c r="B55" s="1018">
        <f>SUM(B47:B54)</f>
        <v>-188042.62000000005</v>
      </c>
      <c r="C55" s="230"/>
      <c r="D55" s="231"/>
      <c r="E55" s="231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  <c r="DP55" s="232"/>
      <c r="DQ55" s="232"/>
      <c r="DR55" s="232"/>
      <c r="DS55" s="232"/>
      <c r="DT55" s="232"/>
      <c r="DU55" s="232"/>
      <c r="DV55" s="232"/>
      <c r="DW55" s="232"/>
      <c r="DX55" s="232"/>
      <c r="DY55" s="232"/>
      <c r="DZ55" s="232"/>
      <c r="EA55" s="232"/>
      <c r="EB55" s="232"/>
      <c r="EC55" s="232"/>
      <c r="ED55" s="232"/>
      <c r="EE55" s="232"/>
      <c r="EF55" s="232"/>
      <c r="EG55" s="232"/>
      <c r="EH55" s="232"/>
      <c r="EI55" s="232"/>
      <c r="EJ55" s="232"/>
      <c r="EK55" s="232"/>
      <c r="EL55" s="232"/>
      <c r="EM55" s="232"/>
      <c r="EN55" s="232"/>
      <c r="EO55" s="232"/>
      <c r="EP55" s="232"/>
      <c r="EQ55" s="232"/>
      <c r="ER55" s="232"/>
      <c r="ES55" s="232"/>
      <c r="ET55" s="232"/>
      <c r="EU55" s="232"/>
      <c r="EV55" s="232"/>
      <c r="EW55" s="232"/>
      <c r="EX55" s="232"/>
      <c r="EY55" s="232"/>
      <c r="EZ55" s="232"/>
      <c r="FA55" s="232"/>
      <c r="FB55" s="232"/>
      <c r="FC55" s="232"/>
      <c r="FD55" s="232"/>
      <c r="FE55" s="232"/>
      <c r="FF55" s="232"/>
      <c r="FG55" s="232"/>
      <c r="FH55" s="232"/>
      <c r="FI55" s="232"/>
      <c r="FJ55" s="232"/>
      <c r="FK55" s="232"/>
      <c r="FL55" s="232"/>
      <c r="FM55" s="232"/>
      <c r="FN55" s="232"/>
      <c r="FO55" s="232"/>
      <c r="FP55" s="232"/>
      <c r="FQ55" s="232"/>
      <c r="FR55" s="232"/>
      <c r="FS55" s="232"/>
      <c r="FT55" s="232"/>
      <c r="FU55" s="232"/>
      <c r="FV55" s="232"/>
      <c r="FW55" s="232"/>
      <c r="FX55" s="232"/>
      <c r="FY55" s="232"/>
      <c r="FZ55" s="232"/>
      <c r="GA55" s="232"/>
      <c r="GB55" s="232"/>
      <c r="GC55" s="232"/>
      <c r="GD55" s="232"/>
      <c r="GE55" s="232"/>
      <c r="GF55" s="232"/>
      <c r="GG55" s="232"/>
      <c r="GH55" s="232"/>
      <c r="GI55" s="232"/>
      <c r="GJ55" s="232"/>
      <c r="GK55" s="232"/>
      <c r="GL55" s="232"/>
      <c r="GM55" s="232"/>
      <c r="GN55" s="232"/>
      <c r="GO55" s="232"/>
      <c r="GP55" s="232"/>
      <c r="GQ55" s="232"/>
      <c r="GR55" s="232"/>
      <c r="GS55" s="232"/>
      <c r="GT55" s="232"/>
      <c r="GU55" s="232"/>
      <c r="GV55" s="232"/>
      <c r="GW55" s="232"/>
      <c r="GX55" s="232"/>
      <c r="GY55" s="232"/>
      <c r="GZ55" s="232"/>
      <c r="HA55" s="232"/>
      <c r="HB55" s="232"/>
      <c r="HC55" s="232"/>
      <c r="HD55" s="232"/>
      <c r="HE55" s="232"/>
      <c r="HF55" s="232"/>
      <c r="HG55" s="232"/>
      <c r="HH55" s="232"/>
      <c r="HI55" s="232"/>
      <c r="HJ55" s="232"/>
      <c r="HK55" s="232"/>
      <c r="HL55" s="232"/>
      <c r="HM55" s="232"/>
      <c r="HN55" s="232"/>
      <c r="HO55" s="232"/>
      <c r="HP55" s="232"/>
      <c r="HQ55" s="232"/>
      <c r="HR55" s="232"/>
      <c r="HS55" s="232"/>
      <c r="HT55" s="232"/>
      <c r="HU55" s="232"/>
      <c r="HV55" s="232"/>
      <c r="HW55" s="232"/>
      <c r="HX55" s="232"/>
      <c r="HY55" s="232"/>
      <c r="HZ55" s="232"/>
      <c r="IA55" s="232"/>
      <c r="IB55" s="232"/>
      <c r="IC55" s="232"/>
      <c r="ID55" s="232"/>
      <c r="IE55" s="232"/>
      <c r="IF55" s="232"/>
      <c r="IG55" s="232"/>
      <c r="IH55" s="232"/>
      <c r="II55" s="232"/>
      <c r="IJ55" s="232"/>
      <c r="IK55" s="232"/>
      <c r="IL55" s="232"/>
      <c r="IM55" s="232"/>
      <c r="IN55" s="232"/>
      <c r="IO55" s="232"/>
      <c r="IP55" s="232"/>
      <c r="IQ55" s="232"/>
      <c r="IR55" s="232"/>
      <c r="IS55" s="232"/>
      <c r="IT55" s="232"/>
      <c r="IU55" s="232"/>
      <c r="IV55" s="232"/>
    </row>
    <row r="56" spans="1:256" ht="25.5" customHeight="1" thickBot="1">
      <c r="A56" s="1010" t="s">
        <v>359</v>
      </c>
      <c r="B56" s="251">
        <f>B17+B23+B35+B44+B55</f>
        <v>1306900.8699999996</v>
      </c>
      <c r="C56" s="230"/>
      <c r="D56" s="231"/>
      <c r="E56" s="231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32"/>
      <c r="BX56" s="232"/>
      <c r="BY56" s="232"/>
      <c r="BZ56" s="232"/>
      <c r="CA56" s="232"/>
      <c r="CB56" s="232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  <c r="FF56" s="232"/>
      <c r="FG56" s="232"/>
      <c r="FH56" s="232"/>
      <c r="FI56" s="232"/>
      <c r="FJ56" s="232"/>
      <c r="FK56" s="232"/>
      <c r="FL56" s="232"/>
      <c r="FM56" s="232"/>
      <c r="FN56" s="232"/>
      <c r="FO56" s="232"/>
      <c r="FP56" s="232"/>
      <c r="FQ56" s="232"/>
      <c r="FR56" s="232"/>
      <c r="FS56" s="232"/>
      <c r="FT56" s="232"/>
      <c r="FU56" s="232"/>
      <c r="FV56" s="232"/>
      <c r="FW56" s="232"/>
      <c r="FX56" s="232"/>
      <c r="FY56" s="232"/>
      <c r="FZ56" s="232"/>
      <c r="GA56" s="232"/>
      <c r="GB56" s="232"/>
      <c r="GC56" s="232"/>
      <c r="GD56" s="232"/>
      <c r="GE56" s="232"/>
      <c r="GF56" s="232"/>
      <c r="GG56" s="232"/>
      <c r="GH56" s="232"/>
      <c r="GI56" s="232"/>
      <c r="GJ56" s="232"/>
      <c r="GK56" s="232"/>
      <c r="GL56" s="232"/>
      <c r="GM56" s="232"/>
      <c r="GN56" s="232"/>
      <c r="GO56" s="232"/>
      <c r="GP56" s="232"/>
      <c r="GQ56" s="232"/>
      <c r="GR56" s="232"/>
      <c r="GS56" s="232"/>
      <c r="GT56" s="232"/>
      <c r="GU56" s="232"/>
      <c r="GV56" s="232"/>
      <c r="GW56" s="232"/>
      <c r="GX56" s="232"/>
      <c r="GY56" s="232"/>
      <c r="GZ56" s="232"/>
      <c r="HA56" s="232"/>
      <c r="HB56" s="232"/>
      <c r="HC56" s="232"/>
      <c r="HD56" s="232"/>
      <c r="HE56" s="232"/>
      <c r="HF56" s="232"/>
      <c r="HG56" s="232"/>
      <c r="HH56" s="232"/>
      <c r="HI56" s="232"/>
      <c r="HJ56" s="232"/>
      <c r="HK56" s="232"/>
      <c r="HL56" s="232"/>
      <c r="HM56" s="232"/>
      <c r="HN56" s="232"/>
      <c r="HO56" s="232"/>
      <c r="HP56" s="232"/>
      <c r="HQ56" s="232"/>
      <c r="HR56" s="232"/>
      <c r="HS56" s="232"/>
      <c r="HT56" s="232"/>
      <c r="HU56" s="232"/>
      <c r="HV56" s="232"/>
      <c r="HW56" s="232"/>
      <c r="HX56" s="232"/>
      <c r="HY56" s="232"/>
      <c r="HZ56" s="232"/>
      <c r="IA56" s="232"/>
      <c r="IB56" s="232"/>
      <c r="IC56" s="232"/>
      <c r="ID56" s="232"/>
      <c r="IE56" s="232"/>
      <c r="IF56" s="232"/>
      <c r="IG56" s="232"/>
      <c r="IH56" s="232"/>
      <c r="II56" s="232"/>
      <c r="IJ56" s="232"/>
      <c r="IK56" s="232"/>
      <c r="IL56" s="232"/>
      <c r="IM56" s="232"/>
      <c r="IN56" s="232"/>
      <c r="IO56" s="232"/>
      <c r="IP56" s="232"/>
      <c r="IQ56" s="232"/>
      <c r="IR56" s="232"/>
      <c r="IS56" s="232"/>
      <c r="IT56" s="232"/>
      <c r="IU56" s="232"/>
      <c r="IV56" s="232"/>
    </row>
    <row r="57" spans="1:256" ht="28.5" customHeight="1" thickBot="1">
      <c r="A57" s="1011" t="s">
        <v>449</v>
      </c>
      <c r="B57" s="252">
        <v>148475235.92</v>
      </c>
      <c r="C57" s="230"/>
      <c r="D57" s="231"/>
      <c r="E57" s="231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  <c r="FF57" s="232"/>
      <c r="FG57" s="232"/>
      <c r="FH57" s="232"/>
      <c r="FI57" s="232"/>
      <c r="FJ57" s="232"/>
      <c r="FK57" s="232"/>
      <c r="FL57" s="232"/>
      <c r="FM57" s="232"/>
      <c r="FN57" s="232"/>
      <c r="FO57" s="232"/>
      <c r="FP57" s="232"/>
      <c r="FQ57" s="232"/>
      <c r="FR57" s="232"/>
      <c r="FS57" s="232"/>
      <c r="FT57" s="232"/>
      <c r="FU57" s="232"/>
      <c r="FV57" s="232"/>
      <c r="FW57" s="232"/>
      <c r="FX57" s="232"/>
      <c r="FY57" s="232"/>
      <c r="FZ57" s="232"/>
      <c r="GA57" s="232"/>
      <c r="GB57" s="232"/>
      <c r="GC57" s="232"/>
      <c r="GD57" s="232"/>
      <c r="GE57" s="232"/>
      <c r="GF57" s="232"/>
      <c r="GG57" s="232"/>
      <c r="GH57" s="232"/>
      <c r="GI57" s="232"/>
      <c r="GJ57" s="232"/>
      <c r="GK57" s="232"/>
      <c r="GL57" s="232"/>
      <c r="GM57" s="232"/>
      <c r="GN57" s="232"/>
      <c r="GO57" s="232"/>
      <c r="GP57" s="232"/>
      <c r="GQ57" s="232"/>
      <c r="GR57" s="232"/>
      <c r="GS57" s="232"/>
      <c r="GT57" s="232"/>
      <c r="GU57" s="232"/>
      <c r="GV57" s="232"/>
      <c r="GW57" s="232"/>
      <c r="GX57" s="232"/>
      <c r="GY57" s="232"/>
      <c r="GZ57" s="232"/>
      <c r="HA57" s="232"/>
      <c r="HB57" s="232"/>
      <c r="HC57" s="232"/>
      <c r="HD57" s="232"/>
      <c r="HE57" s="232"/>
      <c r="HF57" s="232"/>
      <c r="HG57" s="232"/>
      <c r="HH57" s="232"/>
      <c r="HI57" s="232"/>
      <c r="HJ57" s="232"/>
      <c r="HK57" s="232"/>
      <c r="HL57" s="232"/>
      <c r="HM57" s="232"/>
      <c r="HN57" s="232"/>
      <c r="HO57" s="232"/>
      <c r="HP57" s="232"/>
      <c r="HQ57" s="232"/>
      <c r="HR57" s="232"/>
      <c r="HS57" s="232"/>
      <c r="HT57" s="232"/>
      <c r="HU57" s="232"/>
      <c r="HV57" s="232"/>
      <c r="HW57" s="232"/>
      <c r="HX57" s="232"/>
      <c r="HY57" s="232"/>
      <c r="HZ57" s="232"/>
      <c r="IA57" s="232"/>
      <c r="IB57" s="232"/>
      <c r="IC57" s="232"/>
      <c r="ID57" s="232"/>
      <c r="IE57" s="232"/>
      <c r="IF57" s="232"/>
      <c r="IG57" s="232"/>
      <c r="IH57" s="232"/>
      <c r="II57" s="232"/>
      <c r="IJ57" s="232"/>
      <c r="IK57" s="232"/>
      <c r="IL57" s="232"/>
      <c r="IM57" s="232"/>
      <c r="IN57" s="232"/>
      <c r="IO57" s="232"/>
      <c r="IP57" s="232"/>
      <c r="IQ57" s="232"/>
      <c r="IR57" s="232"/>
      <c r="IS57" s="232"/>
      <c r="IT57" s="232"/>
      <c r="IU57" s="232"/>
      <c r="IV57" s="232"/>
    </row>
    <row r="58" spans="1:256" ht="33.75" customHeight="1" thickTop="1">
      <c r="A58" s="1012" t="s">
        <v>360</v>
      </c>
      <c r="B58" s="253">
        <f>B56+B57</f>
        <v>149782136.79</v>
      </c>
      <c r="C58" s="248"/>
      <c r="D58" s="231"/>
      <c r="E58" s="231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  <c r="FF58" s="232"/>
      <c r="FG58" s="232"/>
      <c r="FH58" s="232"/>
      <c r="FI58" s="232"/>
      <c r="FJ58" s="232"/>
      <c r="FK58" s="232"/>
      <c r="FL58" s="232"/>
      <c r="FM58" s="232"/>
      <c r="FN58" s="232"/>
      <c r="FO58" s="232"/>
      <c r="FP58" s="232"/>
      <c r="FQ58" s="232"/>
      <c r="FR58" s="232"/>
      <c r="FS58" s="232"/>
      <c r="FT58" s="232"/>
      <c r="FU58" s="232"/>
      <c r="FV58" s="232"/>
      <c r="FW58" s="232"/>
      <c r="FX58" s="232"/>
      <c r="FY58" s="232"/>
      <c r="FZ58" s="232"/>
      <c r="GA58" s="232"/>
      <c r="GB58" s="232"/>
      <c r="GC58" s="232"/>
      <c r="GD58" s="232"/>
      <c r="GE58" s="232"/>
      <c r="GF58" s="232"/>
      <c r="GG58" s="232"/>
      <c r="GH58" s="232"/>
      <c r="GI58" s="232"/>
      <c r="GJ58" s="232"/>
      <c r="GK58" s="232"/>
      <c r="GL58" s="232"/>
      <c r="GM58" s="232"/>
      <c r="GN58" s="232"/>
      <c r="GO58" s="232"/>
      <c r="GP58" s="232"/>
      <c r="GQ58" s="232"/>
      <c r="GR58" s="232"/>
      <c r="GS58" s="232"/>
      <c r="GT58" s="232"/>
      <c r="GU58" s="232"/>
      <c r="GV58" s="232"/>
      <c r="GW58" s="232"/>
      <c r="GX58" s="232"/>
      <c r="GY58" s="232"/>
      <c r="GZ58" s="232"/>
      <c r="HA58" s="232"/>
      <c r="HB58" s="232"/>
      <c r="HC58" s="232"/>
      <c r="HD58" s="232"/>
      <c r="HE58" s="232"/>
      <c r="HF58" s="232"/>
      <c r="HG58" s="232"/>
      <c r="HH58" s="232"/>
      <c r="HI58" s="232"/>
      <c r="HJ58" s="232"/>
      <c r="HK58" s="232"/>
      <c r="HL58" s="232"/>
      <c r="HM58" s="232"/>
      <c r="HN58" s="232"/>
      <c r="HO58" s="232"/>
      <c r="HP58" s="232"/>
      <c r="HQ58" s="232"/>
      <c r="HR58" s="232"/>
      <c r="HS58" s="232"/>
      <c r="HT58" s="232"/>
      <c r="HU58" s="232"/>
      <c r="HV58" s="232"/>
      <c r="HW58" s="232"/>
      <c r="HX58" s="232"/>
      <c r="HY58" s="232"/>
      <c r="HZ58" s="232"/>
      <c r="IA58" s="232"/>
      <c r="IB58" s="232"/>
      <c r="IC58" s="232"/>
      <c r="ID58" s="232"/>
      <c r="IE58" s="232"/>
      <c r="IF58" s="232"/>
      <c r="IG58" s="232"/>
      <c r="IH58" s="232"/>
      <c r="II58" s="232"/>
      <c r="IJ58" s="232"/>
      <c r="IK58" s="232"/>
      <c r="IL58" s="232"/>
      <c r="IM58" s="232"/>
      <c r="IN58" s="232"/>
      <c r="IO58" s="232"/>
      <c r="IP58" s="232"/>
      <c r="IQ58" s="232"/>
      <c r="IR58" s="232"/>
      <c r="IS58" s="232"/>
      <c r="IT58" s="232"/>
      <c r="IU58" s="232"/>
      <c r="IV58" s="232"/>
    </row>
    <row r="59" spans="1:256" ht="24.75" customHeight="1">
      <c r="A59" s="1029"/>
      <c r="B59" s="1030"/>
      <c r="C59" s="230"/>
      <c r="D59" s="231"/>
      <c r="E59" s="231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2"/>
      <c r="CM59" s="232"/>
      <c r="CN59" s="232"/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32"/>
      <c r="DF59" s="232"/>
      <c r="DG59" s="232"/>
      <c r="DH59" s="232"/>
      <c r="DI59" s="232"/>
      <c r="DJ59" s="232"/>
      <c r="DK59" s="232"/>
      <c r="DL59" s="232"/>
      <c r="DM59" s="232"/>
      <c r="DN59" s="232"/>
      <c r="DO59" s="232"/>
      <c r="DP59" s="232"/>
      <c r="DQ59" s="232"/>
      <c r="DR59" s="232"/>
      <c r="DS59" s="232"/>
      <c r="DT59" s="232"/>
      <c r="DU59" s="232"/>
      <c r="DV59" s="232"/>
      <c r="DW59" s="232"/>
      <c r="DX59" s="232"/>
      <c r="DY59" s="232"/>
      <c r="DZ59" s="232"/>
      <c r="EA59" s="232"/>
      <c r="EB59" s="232"/>
      <c r="EC59" s="232"/>
      <c r="ED59" s="232"/>
      <c r="EE59" s="232"/>
      <c r="EF59" s="232"/>
      <c r="EG59" s="232"/>
      <c r="EH59" s="232"/>
      <c r="EI59" s="232"/>
      <c r="EJ59" s="232"/>
      <c r="EK59" s="232"/>
      <c r="EL59" s="232"/>
      <c r="EM59" s="232"/>
      <c r="EN59" s="232"/>
      <c r="EO59" s="232"/>
      <c r="EP59" s="232"/>
      <c r="EQ59" s="232"/>
      <c r="ER59" s="232"/>
      <c r="ES59" s="232"/>
      <c r="ET59" s="232"/>
      <c r="EU59" s="232"/>
      <c r="EV59" s="232"/>
      <c r="EW59" s="232"/>
      <c r="EX59" s="232"/>
      <c r="EY59" s="232"/>
      <c r="EZ59" s="232"/>
      <c r="FA59" s="232"/>
      <c r="FB59" s="232"/>
      <c r="FC59" s="232"/>
      <c r="FD59" s="232"/>
      <c r="FE59" s="232"/>
      <c r="FF59" s="232"/>
      <c r="FG59" s="232"/>
      <c r="FH59" s="232"/>
      <c r="FI59" s="232"/>
      <c r="FJ59" s="232"/>
      <c r="FK59" s="232"/>
      <c r="FL59" s="232"/>
      <c r="FM59" s="232"/>
      <c r="FN59" s="232"/>
      <c r="FO59" s="232"/>
      <c r="FP59" s="232"/>
      <c r="FQ59" s="232"/>
      <c r="FR59" s="232"/>
      <c r="FS59" s="232"/>
      <c r="FT59" s="232"/>
      <c r="FU59" s="232"/>
      <c r="FV59" s="232"/>
      <c r="FW59" s="232"/>
      <c r="FX59" s="232"/>
      <c r="FY59" s="232"/>
      <c r="FZ59" s="232"/>
      <c r="GA59" s="232"/>
      <c r="GB59" s="232"/>
      <c r="GC59" s="232"/>
      <c r="GD59" s="232"/>
      <c r="GE59" s="232"/>
      <c r="GF59" s="232"/>
      <c r="GG59" s="232"/>
      <c r="GH59" s="232"/>
      <c r="GI59" s="232"/>
      <c r="GJ59" s="232"/>
      <c r="GK59" s="232"/>
      <c r="GL59" s="232"/>
      <c r="GM59" s="232"/>
      <c r="GN59" s="232"/>
      <c r="GO59" s="232"/>
      <c r="GP59" s="232"/>
      <c r="GQ59" s="232"/>
      <c r="GR59" s="232"/>
      <c r="GS59" s="232"/>
      <c r="GT59" s="232"/>
      <c r="GU59" s="232"/>
      <c r="GV59" s="232"/>
      <c r="GW59" s="232"/>
      <c r="GX59" s="232"/>
      <c r="GY59" s="232"/>
      <c r="GZ59" s="232"/>
      <c r="HA59" s="232"/>
      <c r="HB59" s="232"/>
      <c r="HC59" s="232"/>
      <c r="HD59" s="232"/>
      <c r="HE59" s="232"/>
      <c r="HF59" s="232"/>
      <c r="HG59" s="232"/>
      <c r="HH59" s="232"/>
      <c r="HI59" s="232"/>
      <c r="HJ59" s="232"/>
      <c r="HK59" s="232"/>
      <c r="HL59" s="232"/>
      <c r="HM59" s="232"/>
      <c r="HN59" s="232"/>
      <c r="HO59" s="232"/>
      <c r="HP59" s="232"/>
      <c r="HQ59" s="232"/>
      <c r="HR59" s="232"/>
      <c r="HS59" s="232"/>
      <c r="HT59" s="232"/>
      <c r="HU59" s="232"/>
      <c r="HV59" s="232"/>
      <c r="HW59" s="232"/>
      <c r="HX59" s="232"/>
      <c r="HY59" s="232"/>
      <c r="HZ59" s="232"/>
      <c r="IA59" s="232"/>
      <c r="IB59" s="232"/>
      <c r="IC59" s="232"/>
      <c r="ID59" s="232"/>
      <c r="IE59" s="232"/>
      <c r="IF59" s="232"/>
      <c r="IG59" s="232"/>
      <c r="IH59" s="232"/>
      <c r="II59" s="232"/>
      <c r="IJ59" s="232"/>
      <c r="IK59" s="232"/>
      <c r="IL59" s="232"/>
      <c r="IM59" s="232"/>
      <c r="IN59" s="232"/>
      <c r="IO59" s="232"/>
      <c r="IP59" s="232"/>
      <c r="IQ59" s="232"/>
      <c r="IR59" s="232"/>
      <c r="IS59" s="232"/>
      <c r="IT59" s="232"/>
      <c r="IU59" s="232"/>
      <c r="IV59" s="232"/>
    </row>
    <row r="60" spans="1:256" ht="30" customHeight="1">
      <c r="A60" s="1017"/>
      <c r="B60" s="1031"/>
      <c r="C60" s="230"/>
      <c r="D60" s="231"/>
      <c r="E60" s="231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  <c r="BL60" s="232"/>
      <c r="BM60" s="232"/>
      <c r="BN60" s="232"/>
      <c r="BO60" s="232"/>
      <c r="BP60" s="232"/>
      <c r="BQ60" s="232"/>
      <c r="BR60" s="232"/>
      <c r="BS60" s="232"/>
      <c r="BT60" s="232"/>
      <c r="BU60" s="232"/>
      <c r="BV60" s="232"/>
      <c r="BW60" s="232"/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/>
      <c r="CL60" s="232"/>
      <c r="CM60" s="232"/>
      <c r="CN60" s="232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  <c r="DE60" s="232"/>
      <c r="DF60" s="232"/>
      <c r="DG60" s="232"/>
      <c r="DH60" s="232"/>
      <c r="DI60" s="232"/>
      <c r="DJ60" s="232"/>
      <c r="DK60" s="232"/>
      <c r="DL60" s="232"/>
      <c r="DM60" s="232"/>
      <c r="DN60" s="232"/>
      <c r="DO60" s="232"/>
      <c r="DP60" s="232"/>
      <c r="DQ60" s="232"/>
      <c r="DR60" s="232"/>
      <c r="DS60" s="232"/>
      <c r="DT60" s="232"/>
      <c r="DU60" s="232"/>
      <c r="DV60" s="232"/>
      <c r="DW60" s="232"/>
      <c r="DX60" s="232"/>
      <c r="DY60" s="232"/>
      <c r="DZ60" s="232"/>
      <c r="EA60" s="232"/>
      <c r="EB60" s="232"/>
      <c r="EC60" s="232"/>
      <c r="ED60" s="232"/>
      <c r="EE60" s="232"/>
      <c r="EF60" s="232"/>
      <c r="EG60" s="232"/>
      <c r="EH60" s="232"/>
      <c r="EI60" s="232"/>
      <c r="EJ60" s="232"/>
      <c r="EK60" s="232"/>
      <c r="EL60" s="232"/>
      <c r="EM60" s="232"/>
      <c r="EN60" s="232"/>
      <c r="EO60" s="232"/>
      <c r="EP60" s="232"/>
      <c r="EQ60" s="232"/>
      <c r="ER60" s="232"/>
      <c r="ES60" s="232"/>
      <c r="ET60" s="232"/>
      <c r="EU60" s="232"/>
      <c r="EV60" s="232"/>
      <c r="EW60" s="232"/>
      <c r="EX60" s="232"/>
      <c r="EY60" s="232"/>
      <c r="EZ60" s="232"/>
      <c r="FA60" s="232"/>
      <c r="FB60" s="232"/>
      <c r="FC60" s="232"/>
      <c r="FD60" s="232"/>
      <c r="FE60" s="232"/>
      <c r="FF60" s="232"/>
      <c r="FG60" s="232"/>
      <c r="FH60" s="232"/>
      <c r="FI60" s="232"/>
      <c r="FJ60" s="232"/>
      <c r="FK60" s="232"/>
      <c r="FL60" s="232"/>
      <c r="FM60" s="232"/>
      <c r="FN60" s="232"/>
      <c r="FO60" s="232"/>
      <c r="FP60" s="232"/>
      <c r="FQ60" s="232"/>
      <c r="FR60" s="232"/>
      <c r="FS60" s="232"/>
      <c r="FT60" s="232"/>
      <c r="FU60" s="232"/>
      <c r="FV60" s="232"/>
      <c r="FW60" s="232"/>
      <c r="FX60" s="232"/>
      <c r="FY60" s="232"/>
      <c r="FZ60" s="232"/>
      <c r="GA60" s="232"/>
      <c r="GB60" s="232"/>
      <c r="GC60" s="232"/>
      <c r="GD60" s="232"/>
      <c r="GE60" s="232"/>
      <c r="GF60" s="232"/>
      <c r="GG60" s="232"/>
      <c r="GH60" s="232"/>
      <c r="GI60" s="232"/>
      <c r="GJ60" s="232"/>
      <c r="GK60" s="232"/>
      <c r="GL60" s="232"/>
      <c r="GM60" s="232"/>
      <c r="GN60" s="232"/>
      <c r="GO60" s="232"/>
      <c r="GP60" s="232"/>
      <c r="GQ60" s="232"/>
      <c r="GR60" s="232"/>
      <c r="GS60" s="232"/>
      <c r="GT60" s="232"/>
      <c r="GU60" s="232"/>
      <c r="GV60" s="232"/>
      <c r="GW60" s="232"/>
      <c r="GX60" s="232"/>
      <c r="GY60" s="232"/>
      <c r="GZ60" s="232"/>
      <c r="HA60" s="232"/>
      <c r="HB60" s="232"/>
      <c r="HC60" s="232"/>
      <c r="HD60" s="232"/>
      <c r="HE60" s="232"/>
      <c r="HF60" s="232"/>
      <c r="HG60" s="232"/>
      <c r="HH60" s="232"/>
      <c r="HI60" s="232"/>
      <c r="HJ60" s="232"/>
      <c r="HK60" s="232"/>
      <c r="HL60" s="232"/>
      <c r="HM60" s="232"/>
      <c r="HN60" s="232"/>
      <c r="HO60" s="232"/>
      <c r="HP60" s="232"/>
      <c r="HQ60" s="232"/>
      <c r="HR60" s="232"/>
      <c r="HS60" s="232"/>
      <c r="HT60" s="232"/>
      <c r="HU60" s="232"/>
      <c r="HV60" s="232"/>
      <c r="HW60" s="232"/>
      <c r="HX60" s="232"/>
      <c r="HY60" s="232"/>
      <c r="HZ60" s="232"/>
      <c r="IA60" s="232"/>
      <c r="IB60" s="232"/>
      <c r="IC60" s="232"/>
      <c r="ID60" s="232"/>
      <c r="IE60" s="232"/>
      <c r="IF60" s="232"/>
      <c r="IG60" s="232"/>
      <c r="IH60" s="232"/>
      <c r="II60" s="232"/>
      <c r="IJ60" s="232"/>
      <c r="IK60" s="232"/>
      <c r="IL60" s="232"/>
      <c r="IM60" s="232"/>
      <c r="IN60" s="232"/>
      <c r="IO60" s="232"/>
      <c r="IP60" s="232"/>
      <c r="IQ60" s="232"/>
      <c r="IR60" s="232"/>
      <c r="IS60" s="232"/>
      <c r="IT60" s="232"/>
      <c r="IU60" s="232"/>
      <c r="IV60" s="232"/>
    </row>
    <row r="61" spans="1:256" ht="15">
      <c r="A61" s="1017"/>
      <c r="B61" s="1031"/>
      <c r="E61" s="231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32"/>
      <c r="BX61" s="232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32"/>
      <c r="CN61" s="232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2"/>
      <c r="DJ61" s="232"/>
      <c r="DK61" s="232"/>
      <c r="DL61" s="232"/>
      <c r="DM61" s="232"/>
      <c r="DN61" s="232"/>
      <c r="DO61" s="232"/>
      <c r="DP61" s="232"/>
      <c r="DQ61" s="232"/>
      <c r="DR61" s="232"/>
      <c r="DS61" s="232"/>
      <c r="DT61" s="232"/>
      <c r="DU61" s="232"/>
      <c r="DV61" s="232"/>
      <c r="DW61" s="232"/>
      <c r="DX61" s="232"/>
      <c r="DY61" s="232"/>
      <c r="DZ61" s="232"/>
      <c r="EA61" s="232"/>
      <c r="EB61" s="232"/>
      <c r="EC61" s="232"/>
      <c r="ED61" s="232"/>
      <c r="EE61" s="232"/>
      <c r="EF61" s="232"/>
      <c r="EG61" s="232"/>
      <c r="EH61" s="232"/>
      <c r="EI61" s="232"/>
      <c r="EJ61" s="232"/>
      <c r="EK61" s="232"/>
      <c r="EL61" s="232"/>
      <c r="EM61" s="232"/>
      <c r="EN61" s="232"/>
      <c r="EO61" s="232"/>
      <c r="EP61" s="232"/>
      <c r="EQ61" s="232"/>
      <c r="ER61" s="232"/>
      <c r="ES61" s="232"/>
      <c r="ET61" s="232"/>
      <c r="EU61" s="232"/>
      <c r="EV61" s="232"/>
      <c r="EW61" s="232"/>
      <c r="EX61" s="232"/>
      <c r="EY61" s="232"/>
      <c r="EZ61" s="232"/>
      <c r="FA61" s="232"/>
      <c r="FB61" s="232"/>
      <c r="FC61" s="232"/>
      <c r="FD61" s="232"/>
      <c r="FE61" s="232"/>
      <c r="FF61" s="232"/>
      <c r="FG61" s="232"/>
      <c r="FH61" s="232"/>
      <c r="FI61" s="232"/>
      <c r="FJ61" s="232"/>
      <c r="FK61" s="232"/>
      <c r="FL61" s="232"/>
      <c r="FM61" s="232"/>
      <c r="FN61" s="232"/>
      <c r="FO61" s="232"/>
      <c r="FP61" s="232"/>
      <c r="FQ61" s="232"/>
      <c r="FR61" s="232"/>
      <c r="FS61" s="232"/>
      <c r="FT61" s="232"/>
      <c r="FU61" s="232"/>
      <c r="FV61" s="232"/>
      <c r="FW61" s="232"/>
      <c r="FX61" s="232"/>
      <c r="FY61" s="232"/>
      <c r="FZ61" s="232"/>
      <c r="GA61" s="232"/>
      <c r="GB61" s="232"/>
      <c r="GC61" s="232"/>
      <c r="GD61" s="232"/>
      <c r="GE61" s="232"/>
      <c r="GF61" s="232"/>
      <c r="GG61" s="232"/>
      <c r="GH61" s="232"/>
      <c r="GI61" s="232"/>
      <c r="GJ61" s="232"/>
      <c r="GK61" s="232"/>
      <c r="GL61" s="232"/>
      <c r="GM61" s="232"/>
      <c r="GN61" s="232"/>
      <c r="GO61" s="232"/>
      <c r="GP61" s="232"/>
      <c r="GQ61" s="232"/>
      <c r="GR61" s="232"/>
      <c r="GS61" s="232"/>
      <c r="GT61" s="232"/>
      <c r="GU61" s="232"/>
      <c r="GV61" s="232"/>
      <c r="GW61" s="232"/>
      <c r="GX61" s="232"/>
      <c r="GY61" s="232"/>
      <c r="GZ61" s="232"/>
      <c r="HA61" s="232"/>
      <c r="HB61" s="232"/>
      <c r="HC61" s="232"/>
      <c r="HD61" s="232"/>
      <c r="HE61" s="232"/>
      <c r="HF61" s="232"/>
      <c r="HG61" s="232"/>
      <c r="HH61" s="232"/>
      <c r="HI61" s="232"/>
      <c r="HJ61" s="232"/>
      <c r="HK61" s="232"/>
      <c r="HL61" s="232"/>
      <c r="HM61" s="232"/>
      <c r="HN61" s="232"/>
      <c r="HO61" s="232"/>
      <c r="HP61" s="232"/>
      <c r="HQ61" s="232"/>
      <c r="HR61" s="232"/>
      <c r="HS61" s="232"/>
      <c r="HT61" s="232"/>
      <c r="HU61" s="232"/>
      <c r="HV61" s="232"/>
      <c r="HW61" s="232"/>
      <c r="HX61" s="232"/>
      <c r="HY61" s="232"/>
      <c r="HZ61" s="232"/>
      <c r="IA61" s="232"/>
      <c r="IB61" s="232"/>
      <c r="IC61" s="232"/>
      <c r="ID61" s="232"/>
      <c r="IE61" s="232"/>
      <c r="IF61" s="232"/>
      <c r="IG61" s="232"/>
      <c r="IH61" s="232"/>
      <c r="II61" s="232"/>
      <c r="IJ61" s="232"/>
      <c r="IK61" s="232"/>
      <c r="IL61" s="232"/>
      <c r="IM61" s="232"/>
      <c r="IN61" s="232"/>
      <c r="IO61" s="232"/>
      <c r="IP61" s="232"/>
      <c r="IQ61" s="232"/>
      <c r="IR61" s="232"/>
      <c r="IS61" s="232"/>
      <c r="IT61" s="232"/>
      <c r="IU61" s="232"/>
      <c r="IV61" s="232"/>
    </row>
    <row r="62" spans="1:2" ht="12.75">
      <c r="A62" s="1017"/>
      <c r="B62" s="1031"/>
    </row>
    <row r="63" spans="1:2" ht="12.75">
      <c r="A63" s="1017"/>
      <c r="B63" s="1031"/>
    </row>
    <row r="64" spans="1:2" ht="12.75">
      <c r="A64" s="1017"/>
      <c r="B64" s="1031"/>
    </row>
    <row r="65" spans="1:2" ht="12.75">
      <c r="A65" s="1017"/>
      <c r="B65" s="1031"/>
    </row>
    <row r="66" spans="1:2" ht="12.75">
      <c r="A66" s="1017"/>
      <c r="B66" s="1031"/>
    </row>
    <row r="67" spans="1:5" ht="12.75">
      <c r="A67" s="1017"/>
      <c r="B67" s="1031"/>
      <c r="C67" s="228"/>
      <c r="D67" s="229"/>
      <c r="E67" s="229"/>
    </row>
    <row r="68" spans="2:5" ht="12.75">
      <c r="B68" s="228"/>
      <c r="C68" s="228"/>
      <c r="D68" s="229"/>
      <c r="E68" s="229"/>
    </row>
    <row r="69" spans="2:5" ht="12.75">
      <c r="B69" s="228"/>
      <c r="C69" s="228"/>
      <c r="D69" s="229"/>
      <c r="E69" s="229"/>
    </row>
    <row r="70" spans="2:5" ht="12.75">
      <c r="B70" s="228"/>
      <c r="C70" s="228"/>
      <c r="D70" s="229"/>
      <c r="E70" s="229"/>
    </row>
    <row r="71" spans="2:5" ht="12.75">
      <c r="B71" s="228"/>
      <c r="C71" s="228"/>
      <c r="D71" s="229"/>
      <c r="E71" s="229"/>
    </row>
    <row r="72" spans="2:5" ht="12.75">
      <c r="B72" s="228"/>
      <c r="C72" s="228"/>
      <c r="D72" s="229"/>
      <c r="E72" s="229"/>
    </row>
    <row r="73" spans="2:5" ht="12.75">
      <c r="B73" s="228"/>
      <c r="C73" s="228"/>
      <c r="D73" s="229"/>
      <c r="E73" s="229"/>
    </row>
    <row r="74" spans="2:5" ht="12.75">
      <c r="B74" s="228"/>
      <c r="C74" s="228"/>
      <c r="D74" s="229"/>
      <c r="E74" s="229"/>
    </row>
    <row r="75" spans="2:5" ht="12.75">
      <c r="B75" s="228"/>
      <c r="C75" s="228"/>
      <c r="D75" s="229"/>
      <c r="E75" s="229"/>
    </row>
    <row r="76" spans="2:5" ht="12.75">
      <c r="B76" s="228"/>
      <c r="C76" s="228"/>
      <c r="D76" s="229"/>
      <c r="E76" s="229"/>
    </row>
    <row r="77" spans="2:5" ht="12.75">
      <c r="B77" s="228"/>
      <c r="C77" s="228"/>
      <c r="D77" s="229"/>
      <c r="E77" s="229"/>
    </row>
    <row r="78" spans="2:5" ht="12.75">
      <c r="B78" s="228"/>
      <c r="C78" s="228"/>
      <c r="D78" s="229"/>
      <c r="E78" s="229"/>
    </row>
    <row r="79" spans="2:5" ht="12.75">
      <c r="B79" s="228"/>
      <c r="C79" s="228"/>
      <c r="D79" s="229"/>
      <c r="E79" s="229"/>
    </row>
    <row r="80" spans="2:5" ht="12.75">
      <c r="B80" s="228"/>
      <c r="C80" s="228"/>
      <c r="D80" s="229"/>
      <c r="E80" s="229"/>
    </row>
    <row r="81" spans="2:5" ht="12.75">
      <c r="B81" s="228"/>
      <c r="C81" s="228"/>
      <c r="D81" s="229"/>
      <c r="E81" s="229"/>
    </row>
    <row r="82" spans="2:5" ht="12.75">
      <c r="B82" s="228"/>
      <c r="C82" s="228"/>
      <c r="D82" s="229"/>
      <c r="E82" s="229"/>
    </row>
    <row r="83" spans="2:5" ht="12.75">
      <c r="B83" s="228"/>
      <c r="C83" s="228"/>
      <c r="D83" s="229"/>
      <c r="E83" s="229"/>
    </row>
    <row r="84" spans="2:5" ht="12.75">
      <c r="B84" s="228"/>
      <c r="C84" s="228"/>
      <c r="D84" s="229"/>
      <c r="E84" s="229"/>
    </row>
    <row r="85" spans="2:5" ht="12.75">
      <c r="B85" s="228"/>
      <c r="C85" s="228"/>
      <c r="D85" s="229"/>
      <c r="E85" s="229"/>
    </row>
    <row r="86" spans="2:5" ht="12.75">
      <c r="B86" s="228"/>
      <c r="C86" s="228"/>
      <c r="D86" s="229"/>
      <c r="E86" s="229"/>
    </row>
    <row r="87" spans="2:5" ht="12.75">
      <c r="B87" s="228"/>
      <c r="C87" s="228"/>
      <c r="D87" s="229"/>
      <c r="E87" s="229"/>
    </row>
    <row r="88" spans="2:5" ht="12.75">
      <c r="B88" s="228"/>
      <c r="C88" s="228"/>
      <c r="D88" s="229"/>
      <c r="E88" s="229"/>
    </row>
    <row r="89" spans="2:5" ht="12.75">
      <c r="B89" s="228"/>
      <c r="C89" s="228"/>
      <c r="D89" s="229"/>
      <c r="E89" s="229"/>
    </row>
    <row r="90" spans="2:5" ht="12.75">
      <c r="B90" s="228"/>
      <c r="C90" s="228"/>
      <c r="D90" s="229"/>
      <c r="E90" s="229"/>
    </row>
    <row r="91" spans="2:5" ht="12.75">
      <c r="B91" s="228"/>
      <c r="C91" s="228"/>
      <c r="D91" s="229"/>
      <c r="E91" s="229"/>
    </row>
    <row r="92" spans="2:5" ht="12.75">
      <c r="B92" s="228"/>
      <c r="C92" s="228"/>
      <c r="D92" s="229"/>
      <c r="E92" s="229"/>
    </row>
    <row r="93" spans="2:5" ht="12.75">
      <c r="B93" s="228"/>
      <c r="C93" s="228"/>
      <c r="D93" s="229"/>
      <c r="E93" s="229"/>
    </row>
    <row r="94" spans="2:5" ht="12.75">
      <c r="B94" s="228"/>
      <c r="C94" s="228"/>
      <c r="D94" s="229"/>
      <c r="E94" s="229"/>
    </row>
    <row r="95" spans="2:5" ht="12.75">
      <c r="B95" s="228"/>
      <c r="C95" s="228"/>
      <c r="D95" s="229"/>
      <c r="E95" s="229"/>
    </row>
    <row r="96" spans="2:5" ht="12.75">
      <c r="B96" s="228"/>
      <c r="C96" s="228"/>
      <c r="D96" s="229"/>
      <c r="E96" s="229"/>
    </row>
    <row r="97" spans="2:5" ht="12.75">
      <c r="B97" s="228"/>
      <c r="C97" s="228"/>
      <c r="D97" s="229"/>
      <c r="E97" s="229"/>
    </row>
    <row r="98" spans="2:5" ht="12.75">
      <c r="B98" s="228"/>
      <c r="C98" s="228"/>
      <c r="D98" s="229"/>
      <c r="E98" s="229"/>
    </row>
    <row r="99" spans="2:5" ht="12.75">
      <c r="B99" s="228"/>
      <c r="C99" s="228"/>
      <c r="D99" s="229"/>
      <c r="E99" s="229"/>
    </row>
    <row r="100" spans="2:5" ht="12.75">
      <c r="B100" s="228"/>
      <c r="C100" s="228"/>
      <c r="D100" s="229"/>
      <c r="E100" s="229"/>
    </row>
    <row r="101" spans="2:5" ht="12.75">
      <c r="B101" s="228"/>
      <c r="C101" s="228"/>
      <c r="D101" s="229"/>
      <c r="E101" s="229"/>
    </row>
    <row r="102" spans="2:5" ht="12.75">
      <c r="B102" s="228"/>
      <c r="C102" s="228"/>
      <c r="D102" s="229"/>
      <c r="E102" s="229"/>
    </row>
    <row r="103" spans="2:5" ht="12.75">
      <c r="B103" s="228"/>
      <c r="C103" s="228"/>
      <c r="D103" s="229"/>
      <c r="E103" s="229"/>
    </row>
    <row r="104" spans="2:5" ht="12.75">
      <c r="B104" s="228"/>
      <c r="C104" s="228"/>
      <c r="D104" s="229"/>
      <c r="E104" s="229"/>
    </row>
    <row r="105" spans="2:5" ht="12.75">
      <c r="B105" s="228"/>
      <c r="C105" s="228"/>
      <c r="D105" s="229"/>
      <c r="E105" s="229"/>
    </row>
    <row r="106" spans="2:5" ht="12.75">
      <c r="B106" s="228"/>
      <c r="C106" s="228"/>
      <c r="D106" s="229"/>
      <c r="E106" s="229"/>
    </row>
    <row r="107" spans="2:5" ht="12.75">
      <c r="B107" s="228"/>
      <c r="C107" s="228"/>
      <c r="D107" s="229"/>
      <c r="E107" s="229"/>
    </row>
    <row r="108" spans="2:5" ht="12.75">
      <c r="B108" s="228"/>
      <c r="C108" s="228"/>
      <c r="D108" s="229"/>
      <c r="E108" s="229"/>
    </row>
    <row r="109" spans="2:5" ht="12.75">
      <c r="B109" s="228"/>
      <c r="C109" s="228"/>
      <c r="D109" s="229"/>
      <c r="E109" s="229"/>
    </row>
    <row r="110" spans="2:5" ht="12.75">
      <c r="B110" s="228"/>
      <c r="C110" s="228"/>
      <c r="D110" s="229"/>
      <c r="E110" s="229"/>
    </row>
    <row r="111" spans="2:5" ht="12.75">
      <c r="B111" s="228"/>
      <c r="C111" s="228"/>
      <c r="D111" s="229"/>
      <c r="E111" s="229"/>
    </row>
    <row r="112" spans="2:5" ht="12.75">
      <c r="B112" s="228"/>
      <c r="C112" s="228"/>
      <c r="D112" s="229"/>
      <c r="E112" s="229"/>
    </row>
    <row r="113" spans="2:5" ht="12.75">
      <c r="B113" s="228"/>
      <c r="C113" s="228"/>
      <c r="D113" s="229"/>
      <c r="E113" s="229"/>
    </row>
    <row r="114" spans="2:5" ht="12.75">
      <c r="B114" s="228"/>
      <c r="C114" s="228"/>
      <c r="D114" s="229"/>
      <c r="E114" s="229"/>
    </row>
    <row r="115" spans="2:5" ht="12.75">
      <c r="B115" s="228"/>
      <c r="C115" s="228"/>
      <c r="D115" s="229"/>
      <c r="E115" s="229"/>
    </row>
    <row r="116" spans="2:5" ht="12.75">
      <c r="B116" s="228"/>
      <c r="C116" s="228"/>
      <c r="D116" s="229"/>
      <c r="E116" s="229"/>
    </row>
    <row r="117" spans="2:5" ht="12.75">
      <c r="B117" s="228"/>
      <c r="C117" s="228"/>
      <c r="D117" s="229"/>
      <c r="E117" s="229"/>
    </row>
    <row r="118" spans="2:5" ht="12.75">
      <c r="B118" s="228"/>
      <c r="C118" s="228"/>
      <c r="D118" s="229"/>
      <c r="E118" s="229"/>
    </row>
    <row r="119" spans="2:5" ht="12.75">
      <c r="B119" s="228"/>
      <c r="C119" s="228"/>
      <c r="D119" s="229"/>
      <c r="E119" s="229"/>
    </row>
    <row r="120" spans="2:5" ht="12.75">
      <c r="B120" s="228"/>
      <c r="C120" s="228"/>
      <c r="D120" s="229"/>
      <c r="E120" s="229"/>
    </row>
    <row r="121" spans="2:5" ht="12.75">
      <c r="B121" s="228"/>
      <c r="C121" s="228"/>
      <c r="D121" s="229"/>
      <c r="E121" s="229"/>
    </row>
    <row r="122" spans="2:5" ht="12.75">
      <c r="B122" s="228"/>
      <c r="C122" s="228"/>
      <c r="D122" s="229"/>
      <c r="E122" s="229"/>
    </row>
    <row r="123" spans="2:5" ht="12.75">
      <c r="B123" s="228"/>
      <c r="C123" s="228"/>
      <c r="D123" s="229"/>
      <c r="E123" s="229"/>
    </row>
    <row r="124" spans="2:5" ht="12.75">
      <c r="B124" s="228"/>
      <c r="C124" s="228"/>
      <c r="D124" s="229"/>
      <c r="E124" s="229"/>
    </row>
    <row r="125" spans="2:5" ht="12.75">
      <c r="B125" s="228"/>
      <c r="C125" s="228"/>
      <c r="D125" s="229"/>
      <c r="E125" s="229"/>
    </row>
    <row r="126" spans="2:5" ht="12.75">
      <c r="B126" s="228"/>
      <c r="C126" s="228"/>
      <c r="D126" s="229"/>
      <c r="E126" s="229"/>
    </row>
    <row r="127" spans="2:5" ht="12.75">
      <c r="B127" s="228"/>
      <c r="C127" s="228"/>
      <c r="D127" s="229"/>
      <c r="E127" s="229"/>
    </row>
    <row r="128" spans="2:5" ht="12.75">
      <c r="B128" s="228"/>
      <c r="C128" s="228"/>
      <c r="D128" s="229"/>
      <c r="E128" s="229"/>
    </row>
    <row r="129" spans="2:5" ht="12.75">
      <c r="B129" s="228"/>
      <c r="C129" s="228"/>
      <c r="D129" s="229"/>
      <c r="E129" s="229"/>
    </row>
    <row r="130" spans="2:5" ht="12.75">
      <c r="B130" s="228"/>
      <c r="C130" s="228"/>
      <c r="D130" s="229"/>
      <c r="E130" s="229"/>
    </row>
    <row r="131" spans="2:5" ht="12.75">
      <c r="B131" s="228"/>
      <c r="C131" s="228"/>
      <c r="D131" s="229"/>
      <c r="E131" s="229"/>
    </row>
    <row r="132" spans="2:5" ht="12.75">
      <c r="B132" s="228"/>
      <c r="C132" s="228"/>
      <c r="D132" s="229"/>
      <c r="E132" s="229"/>
    </row>
    <row r="133" spans="2:5" ht="12.75">
      <c r="B133" s="228"/>
      <c r="C133" s="228"/>
      <c r="D133" s="229"/>
      <c r="E133" s="229"/>
    </row>
    <row r="134" spans="2:5" ht="12.75">
      <c r="B134" s="228"/>
      <c r="C134" s="228"/>
      <c r="D134" s="229"/>
      <c r="E134" s="229"/>
    </row>
    <row r="135" spans="2:5" ht="12.75">
      <c r="B135" s="228"/>
      <c r="C135" s="228"/>
      <c r="D135" s="229"/>
      <c r="E135" s="229"/>
    </row>
    <row r="136" spans="2:5" ht="12.75">
      <c r="B136" s="228"/>
      <c r="C136" s="228"/>
      <c r="D136" s="229"/>
      <c r="E136" s="229"/>
    </row>
    <row r="137" spans="2:5" ht="12.75">
      <c r="B137" s="228"/>
      <c r="C137" s="228"/>
      <c r="D137" s="229"/>
      <c r="E137" s="229"/>
    </row>
    <row r="138" spans="2:5" ht="12.75">
      <c r="B138" s="228"/>
      <c r="C138" s="228"/>
      <c r="D138" s="229"/>
      <c r="E138" s="229"/>
    </row>
    <row r="139" spans="2:5" ht="12.75">
      <c r="B139" s="228"/>
      <c r="C139" s="228"/>
      <c r="D139" s="229"/>
      <c r="E139" s="229"/>
    </row>
    <row r="140" spans="2:5" ht="12.75">
      <c r="B140" s="228"/>
      <c r="C140" s="228"/>
      <c r="D140" s="229"/>
      <c r="E140" s="229"/>
    </row>
    <row r="141" spans="2:5" ht="12.75">
      <c r="B141" s="228"/>
      <c r="C141" s="228"/>
      <c r="D141" s="229"/>
      <c r="E141" s="229"/>
    </row>
    <row r="142" spans="2:5" ht="12.75">
      <c r="B142" s="228"/>
      <c r="C142" s="228"/>
      <c r="D142" s="229"/>
      <c r="E142" s="229"/>
    </row>
    <row r="143" spans="2:5" ht="12.75">
      <c r="B143" s="228"/>
      <c r="C143" s="228"/>
      <c r="D143" s="229"/>
      <c r="E143" s="229"/>
    </row>
    <row r="144" spans="2:5" ht="12.75">
      <c r="B144" s="228"/>
      <c r="C144" s="228"/>
      <c r="D144" s="229"/>
      <c r="E144" s="229"/>
    </row>
    <row r="145" spans="2:5" ht="12.75">
      <c r="B145" s="228"/>
      <c r="C145" s="228"/>
      <c r="D145" s="229"/>
      <c r="E145" s="229"/>
    </row>
    <row r="146" spans="2:5" ht="12.75">
      <c r="B146" s="228"/>
      <c r="C146" s="228"/>
      <c r="D146" s="229"/>
      <c r="E146" s="229"/>
    </row>
    <row r="147" spans="2:5" ht="12.75">
      <c r="B147" s="228"/>
      <c r="C147" s="228"/>
      <c r="D147" s="229"/>
      <c r="E147" s="229"/>
    </row>
    <row r="148" spans="2:5" ht="12.75">
      <c r="B148" s="228"/>
      <c r="C148" s="228"/>
      <c r="D148" s="229"/>
      <c r="E148" s="229"/>
    </row>
    <row r="149" spans="2:5" ht="12.75">
      <c r="B149" s="228"/>
      <c r="C149" s="228"/>
      <c r="D149" s="229"/>
      <c r="E149" s="229"/>
    </row>
    <row r="150" spans="2:5" ht="12.75">
      <c r="B150" s="228"/>
      <c r="C150" s="228"/>
      <c r="D150" s="229"/>
      <c r="E150" s="229"/>
    </row>
    <row r="151" spans="2:5" ht="12.75">
      <c r="B151" s="228"/>
      <c r="C151" s="228"/>
      <c r="D151" s="229"/>
      <c r="E151" s="229"/>
    </row>
    <row r="152" spans="2:5" ht="12.75">
      <c r="B152" s="228"/>
      <c r="C152" s="228"/>
      <c r="D152" s="229"/>
      <c r="E152" s="229"/>
    </row>
    <row r="153" spans="2:5" ht="12.75">
      <c r="B153" s="228"/>
      <c r="C153" s="228"/>
      <c r="D153" s="229"/>
      <c r="E153" s="229"/>
    </row>
    <row r="154" spans="2:5" ht="12.75">
      <c r="B154" s="228"/>
      <c r="C154" s="228"/>
      <c r="D154" s="229"/>
      <c r="E154" s="229"/>
    </row>
    <row r="155" spans="2:5" ht="12.75">
      <c r="B155" s="228"/>
      <c r="C155" s="228"/>
      <c r="D155" s="229"/>
      <c r="E155" s="229"/>
    </row>
    <row r="156" spans="2:5" ht="12.75">
      <c r="B156" s="228"/>
      <c r="C156" s="228"/>
      <c r="D156" s="229"/>
      <c r="E156" s="229"/>
    </row>
    <row r="157" spans="2:5" ht="12.75">
      <c r="B157" s="228"/>
      <c r="C157" s="228"/>
      <c r="D157" s="229"/>
      <c r="E157" s="229"/>
    </row>
    <row r="158" spans="2:5" ht="12.75">
      <c r="B158" s="228"/>
      <c r="C158" s="228"/>
      <c r="D158" s="229"/>
      <c r="E158" s="229"/>
    </row>
    <row r="159" spans="2:5" ht="12.75">
      <c r="B159" s="228"/>
      <c r="C159" s="228"/>
      <c r="D159" s="229"/>
      <c r="E159" s="229"/>
    </row>
    <row r="160" spans="2:5" ht="12.75">
      <c r="B160" s="228"/>
      <c r="C160" s="228"/>
      <c r="D160" s="229"/>
      <c r="E160" s="229"/>
    </row>
    <row r="161" spans="2:5" ht="12.75">
      <c r="B161" s="228"/>
      <c r="C161" s="228"/>
      <c r="D161" s="229"/>
      <c r="E161" s="229"/>
    </row>
    <row r="162" spans="2:5" ht="12.75">
      <c r="B162" s="228"/>
      <c r="C162" s="228"/>
      <c r="D162" s="229"/>
      <c r="E162" s="229"/>
    </row>
    <row r="163" spans="2:5" ht="12.75">
      <c r="B163" s="228"/>
      <c r="C163" s="228"/>
      <c r="D163" s="229"/>
      <c r="E163" s="229"/>
    </row>
    <row r="164" spans="2:5" ht="12.75">
      <c r="B164" s="228"/>
      <c r="C164" s="228"/>
      <c r="D164" s="229"/>
      <c r="E164" s="229"/>
    </row>
    <row r="165" spans="2:5" ht="12.75">
      <c r="B165" s="228"/>
      <c r="C165" s="228"/>
      <c r="D165" s="229"/>
      <c r="E165" s="229"/>
    </row>
    <row r="166" spans="2:5" ht="12.75">
      <c r="B166" s="228"/>
      <c r="C166" s="228"/>
      <c r="D166" s="229"/>
      <c r="E166" s="229"/>
    </row>
    <row r="167" spans="2:5" ht="12.75">
      <c r="B167" s="228"/>
      <c r="C167" s="228"/>
      <c r="D167" s="229"/>
      <c r="E167" s="229"/>
    </row>
    <row r="168" spans="2:5" ht="12.75">
      <c r="B168" s="228"/>
      <c r="C168" s="228"/>
      <c r="D168" s="229"/>
      <c r="E168" s="229"/>
    </row>
    <row r="169" spans="2:5" ht="12.75">
      <c r="B169" s="228"/>
      <c r="C169" s="228"/>
      <c r="D169" s="229"/>
      <c r="E169" s="229"/>
    </row>
    <row r="170" spans="2:5" ht="12.75">
      <c r="B170" s="228"/>
      <c r="C170" s="228"/>
      <c r="D170" s="229"/>
      <c r="E170" s="229"/>
    </row>
    <row r="171" spans="2:5" ht="12.75">
      <c r="B171" s="228"/>
      <c r="C171" s="228"/>
      <c r="D171" s="229"/>
      <c r="E171" s="229"/>
    </row>
    <row r="172" spans="2:5" ht="12.75">
      <c r="B172" s="228"/>
      <c r="C172" s="228"/>
      <c r="D172" s="229"/>
      <c r="E172" s="229"/>
    </row>
    <row r="173" spans="2:5" ht="12.75">
      <c r="B173" s="228"/>
      <c r="C173" s="228"/>
      <c r="D173" s="229"/>
      <c r="E173" s="229"/>
    </row>
    <row r="174" spans="2:5" ht="12.75">
      <c r="B174" s="228"/>
      <c r="C174" s="228"/>
      <c r="D174" s="229"/>
      <c r="E174" s="229"/>
    </row>
    <row r="175" spans="2:5" ht="12.75">
      <c r="B175" s="228"/>
      <c r="C175" s="228"/>
      <c r="D175" s="229"/>
      <c r="E175" s="229"/>
    </row>
    <row r="176" spans="2:5" ht="12.75">
      <c r="B176" s="228"/>
      <c r="C176" s="228"/>
      <c r="D176" s="229"/>
      <c r="E176" s="229"/>
    </row>
    <row r="177" spans="2:5" ht="12.75">
      <c r="B177" s="228"/>
      <c r="C177" s="228"/>
      <c r="D177" s="229"/>
      <c r="E177" s="229"/>
    </row>
    <row r="178" spans="2:5" ht="12.75">
      <c r="B178" s="228"/>
      <c r="C178" s="228"/>
      <c r="D178" s="229"/>
      <c r="E178" s="229"/>
    </row>
    <row r="179" spans="2:5" ht="12.75">
      <c r="B179" s="228"/>
      <c r="C179" s="228"/>
      <c r="D179" s="229"/>
      <c r="E179" s="229"/>
    </row>
    <row r="180" spans="2:5" ht="12.75">
      <c r="B180" s="228"/>
      <c r="C180" s="228"/>
      <c r="D180" s="229"/>
      <c r="E180" s="229"/>
    </row>
    <row r="181" spans="2:5" ht="12.75">
      <c r="B181" s="228"/>
      <c r="C181" s="228"/>
      <c r="D181" s="229"/>
      <c r="E181" s="229"/>
    </row>
    <row r="182" spans="2:5" ht="12.75">
      <c r="B182" s="228"/>
      <c r="C182" s="228"/>
      <c r="D182" s="229"/>
      <c r="E182" s="229"/>
    </row>
    <row r="183" spans="2:5" ht="12.75">
      <c r="B183" s="228"/>
      <c r="C183" s="228"/>
      <c r="D183" s="229"/>
      <c r="E183" s="229"/>
    </row>
    <row r="184" spans="2:5" ht="12.75">
      <c r="B184" s="228"/>
      <c r="C184" s="228"/>
      <c r="D184" s="229"/>
      <c r="E184" s="229"/>
    </row>
    <row r="185" spans="2:5" ht="12.75">
      <c r="B185" s="228"/>
      <c r="C185" s="228"/>
      <c r="D185" s="229"/>
      <c r="E185" s="229"/>
    </row>
    <row r="186" spans="2:5" ht="12.75">
      <c r="B186" s="228"/>
      <c r="C186" s="228"/>
      <c r="D186" s="229"/>
      <c r="E186" s="229"/>
    </row>
    <row r="187" spans="2:5" ht="12.75">
      <c r="B187" s="228"/>
      <c r="C187" s="228"/>
      <c r="D187" s="229"/>
      <c r="E187" s="229"/>
    </row>
    <row r="188" spans="2:5" ht="12.75">
      <c r="B188" s="228"/>
      <c r="C188" s="228"/>
      <c r="D188" s="229"/>
      <c r="E188" s="229"/>
    </row>
    <row r="189" spans="2:5" ht="12.75">
      <c r="B189" s="228"/>
      <c r="C189" s="228"/>
      <c r="D189" s="229"/>
      <c r="E189" s="229"/>
    </row>
    <row r="190" spans="2:5" ht="12.75">
      <c r="B190" s="228"/>
      <c r="C190" s="228"/>
      <c r="D190" s="229"/>
      <c r="E190" s="229"/>
    </row>
    <row r="191" spans="2:5" ht="12.75">
      <c r="B191" s="228"/>
      <c r="C191" s="228"/>
      <c r="D191" s="229"/>
      <c r="E191" s="229"/>
    </row>
    <row r="192" spans="2:5" ht="12.75">
      <c r="B192" s="228"/>
      <c r="C192" s="228"/>
      <c r="D192" s="229"/>
      <c r="E192" s="229"/>
    </row>
    <row r="193" spans="2:5" ht="12.75">
      <c r="B193" s="228"/>
      <c r="C193" s="228"/>
      <c r="D193" s="229"/>
      <c r="E193" s="229"/>
    </row>
    <row r="194" spans="2:5" ht="12.75">
      <c r="B194" s="228"/>
      <c r="C194" s="228"/>
      <c r="D194" s="229"/>
      <c r="E194" s="229"/>
    </row>
    <row r="195" spans="2:5" ht="12.75">
      <c r="B195" s="228"/>
      <c r="C195" s="228"/>
      <c r="D195" s="229"/>
      <c r="E195" s="229"/>
    </row>
    <row r="196" spans="2:5" ht="12.75">
      <c r="B196" s="228"/>
      <c r="C196" s="228"/>
      <c r="D196" s="229"/>
      <c r="E196" s="229"/>
    </row>
    <row r="197" spans="2:5" ht="12.75">
      <c r="B197" s="228"/>
      <c r="C197" s="228"/>
      <c r="D197" s="229"/>
      <c r="E197" s="229"/>
    </row>
    <row r="198" spans="2:5" ht="12.75">
      <c r="B198" s="228"/>
      <c r="C198" s="228"/>
      <c r="D198" s="229"/>
      <c r="E198" s="229"/>
    </row>
    <row r="199" spans="2:5" ht="12.75">
      <c r="B199" s="228"/>
      <c r="C199" s="228"/>
      <c r="D199" s="229"/>
      <c r="E199" s="229"/>
    </row>
    <row r="200" spans="2:5" ht="12.75">
      <c r="B200" s="228"/>
      <c r="C200" s="228"/>
      <c r="D200" s="229"/>
      <c r="E200" s="229"/>
    </row>
    <row r="201" spans="2:5" ht="12.75">
      <c r="B201" s="228"/>
      <c r="C201" s="228"/>
      <c r="D201" s="229"/>
      <c r="E201" s="229"/>
    </row>
    <row r="202" spans="2:5" ht="12.75">
      <c r="B202" s="228"/>
      <c r="C202" s="228"/>
      <c r="D202" s="229"/>
      <c r="E202" s="229"/>
    </row>
    <row r="203" spans="2:5" ht="12.75">
      <c r="B203" s="228"/>
      <c r="C203" s="228"/>
      <c r="D203" s="229"/>
      <c r="E203" s="229"/>
    </row>
    <row r="204" spans="2:5" ht="12.75">
      <c r="B204" s="228"/>
      <c r="C204" s="228"/>
      <c r="D204" s="229"/>
      <c r="E204" s="229"/>
    </row>
    <row r="205" spans="2:5" ht="12.75">
      <c r="B205" s="228"/>
      <c r="C205" s="228"/>
      <c r="D205" s="229"/>
      <c r="E205" s="229"/>
    </row>
    <row r="206" spans="2:5" ht="12.75">
      <c r="B206" s="228"/>
      <c r="C206" s="228"/>
      <c r="D206" s="229"/>
      <c r="E206" s="229"/>
    </row>
    <row r="207" spans="2:5" ht="12.75">
      <c r="B207" s="228"/>
      <c r="C207" s="228"/>
      <c r="D207" s="229"/>
      <c r="E207" s="229"/>
    </row>
    <row r="208" spans="2:5" ht="12.75">
      <c r="B208" s="228"/>
      <c r="C208" s="228"/>
      <c r="D208" s="229"/>
      <c r="E208" s="229"/>
    </row>
    <row r="209" spans="2:5" ht="12.75">
      <c r="B209" s="228"/>
      <c r="C209" s="228"/>
      <c r="D209" s="229"/>
      <c r="E209" s="229"/>
    </row>
    <row r="210" spans="2:5" ht="12.75">
      <c r="B210" s="228"/>
      <c r="C210" s="228"/>
      <c r="D210" s="229"/>
      <c r="E210" s="229"/>
    </row>
    <row r="211" spans="2:5" ht="12.75">
      <c r="B211" s="228"/>
      <c r="C211" s="228"/>
      <c r="D211" s="229"/>
      <c r="E211" s="229"/>
    </row>
    <row r="212" spans="2:5" ht="12.75">
      <c r="B212" s="228"/>
      <c r="C212" s="228"/>
      <c r="D212" s="229"/>
      <c r="E212" s="229"/>
    </row>
    <row r="213" spans="2:5" ht="12.75">
      <c r="B213" s="228"/>
      <c r="C213" s="228"/>
      <c r="D213" s="229"/>
      <c r="E213" s="229"/>
    </row>
    <row r="214" spans="2:5" ht="12.75">
      <c r="B214" s="228"/>
      <c r="C214" s="228"/>
      <c r="D214" s="229"/>
      <c r="E214" s="229"/>
    </row>
    <row r="215" spans="2:5" ht="12.75">
      <c r="B215" s="228"/>
      <c r="C215" s="228"/>
      <c r="D215" s="229"/>
      <c r="E215" s="229"/>
    </row>
    <row r="216" spans="2:5" ht="12.75">
      <c r="B216" s="228"/>
      <c r="C216" s="228"/>
      <c r="D216" s="229"/>
      <c r="E216" s="229"/>
    </row>
    <row r="217" spans="2:5" ht="12.75">
      <c r="B217" s="228"/>
      <c r="C217" s="228"/>
      <c r="D217" s="229"/>
      <c r="E217" s="229"/>
    </row>
    <row r="218" spans="2:5" ht="12.75">
      <c r="B218" s="228"/>
      <c r="C218" s="228"/>
      <c r="D218" s="229"/>
      <c r="E218" s="229"/>
    </row>
    <row r="219" spans="2:5" ht="12.75">
      <c r="B219" s="228"/>
      <c r="C219" s="228"/>
      <c r="D219" s="229"/>
      <c r="E219" s="229"/>
    </row>
    <row r="220" spans="2:5" ht="12.75">
      <c r="B220" s="228"/>
      <c r="C220" s="228"/>
      <c r="D220" s="229"/>
      <c r="E220" s="229"/>
    </row>
    <row r="221" spans="2:5" ht="12.75">
      <c r="B221" s="228"/>
      <c r="C221" s="228"/>
      <c r="D221" s="229"/>
      <c r="E221" s="229"/>
    </row>
    <row r="222" spans="2:5" ht="12.75">
      <c r="B222" s="228"/>
      <c r="C222" s="228"/>
      <c r="D222" s="229"/>
      <c r="E222" s="229"/>
    </row>
    <row r="223" spans="2:5" ht="12.75">
      <c r="B223" s="228"/>
      <c r="C223" s="228"/>
      <c r="D223" s="229"/>
      <c r="E223" s="229"/>
    </row>
    <row r="224" spans="2:5" ht="12.75">
      <c r="B224" s="228"/>
      <c r="C224" s="228"/>
      <c r="D224" s="229"/>
      <c r="E224" s="229"/>
    </row>
    <row r="225" spans="2:5" ht="12.75">
      <c r="B225" s="228"/>
      <c r="C225" s="228"/>
      <c r="D225" s="229"/>
      <c r="E225" s="229"/>
    </row>
    <row r="226" spans="2:5" ht="12.75">
      <c r="B226" s="228"/>
      <c r="C226" s="228"/>
      <c r="D226" s="229"/>
      <c r="E226" s="229"/>
    </row>
    <row r="227" spans="2:5" ht="12.75">
      <c r="B227" s="228"/>
      <c r="C227" s="228"/>
      <c r="D227" s="229"/>
      <c r="E227" s="229"/>
    </row>
    <row r="228" spans="2:5" ht="12.75">
      <c r="B228" s="228"/>
      <c r="C228" s="228"/>
      <c r="D228" s="229"/>
      <c r="E228" s="229"/>
    </row>
    <row r="229" spans="2:5" ht="12.75">
      <c r="B229" s="228"/>
      <c r="C229" s="228"/>
      <c r="D229" s="229"/>
      <c r="E229" s="229"/>
    </row>
    <row r="230" spans="2:5" ht="12.75">
      <c r="B230" s="228"/>
      <c r="C230" s="228"/>
      <c r="D230" s="229"/>
      <c r="E230" s="229"/>
    </row>
    <row r="231" spans="2:5" ht="12.75">
      <c r="B231" s="228"/>
      <c r="C231" s="228"/>
      <c r="D231" s="229"/>
      <c r="E231" s="229"/>
    </row>
    <row r="232" spans="2:5" ht="12.75">
      <c r="B232" s="228"/>
      <c r="C232" s="228"/>
      <c r="D232" s="229"/>
      <c r="E232" s="229"/>
    </row>
    <row r="233" spans="2:5" ht="12.75">
      <c r="B233" s="228"/>
      <c r="C233" s="228"/>
      <c r="D233" s="229"/>
      <c r="E233" s="229"/>
    </row>
    <row r="234" spans="2:5" ht="12.75">
      <c r="B234" s="228"/>
      <c r="C234" s="228"/>
      <c r="D234" s="229"/>
      <c r="E234" s="229"/>
    </row>
    <row r="235" spans="2:5" ht="12.75">
      <c r="B235" s="228"/>
      <c r="C235" s="228"/>
      <c r="D235" s="229"/>
      <c r="E235" s="229"/>
    </row>
    <row r="236" spans="2:5" ht="12.75">
      <c r="B236" s="228"/>
      <c r="C236" s="228"/>
      <c r="D236" s="229"/>
      <c r="E236" s="229"/>
    </row>
    <row r="237" spans="2:5" ht="12.75">
      <c r="B237" s="228"/>
      <c r="C237" s="228"/>
      <c r="D237" s="229"/>
      <c r="E237" s="229"/>
    </row>
    <row r="238" spans="2:5" ht="12.75">
      <c r="B238" s="228"/>
      <c r="C238" s="228"/>
      <c r="D238" s="229"/>
      <c r="E238" s="229"/>
    </row>
    <row r="239" spans="2:5" ht="12.75">
      <c r="B239" s="228"/>
      <c r="C239" s="228"/>
      <c r="D239" s="229"/>
      <c r="E239" s="229"/>
    </row>
    <row r="240" spans="2:5" ht="12.75">
      <c r="B240" s="228"/>
      <c r="C240" s="228"/>
      <c r="D240" s="229"/>
      <c r="E240" s="229"/>
    </row>
    <row r="241" spans="2:5" ht="12.75">
      <c r="B241" s="228"/>
      <c r="C241" s="228"/>
      <c r="D241" s="229"/>
      <c r="E241" s="229"/>
    </row>
    <row r="242" spans="2:5" ht="12.75">
      <c r="B242" s="228"/>
      <c r="C242" s="228"/>
      <c r="D242" s="229"/>
      <c r="E242" s="229"/>
    </row>
    <row r="243" spans="2:5" ht="12.75">
      <c r="B243" s="228"/>
      <c r="C243" s="228"/>
      <c r="D243" s="229"/>
      <c r="E243" s="229"/>
    </row>
    <row r="244" spans="2:5" ht="12.75">
      <c r="B244" s="228"/>
      <c r="C244" s="228"/>
      <c r="D244" s="229"/>
      <c r="E244" s="229"/>
    </row>
    <row r="245" spans="2:5" ht="12.75">
      <c r="B245" s="228"/>
      <c r="C245" s="228"/>
      <c r="D245" s="229"/>
      <c r="E245" s="229"/>
    </row>
    <row r="246" spans="2:5" ht="12.75">
      <c r="B246" s="228"/>
      <c r="C246" s="228"/>
      <c r="D246" s="229"/>
      <c r="E246" s="229"/>
    </row>
    <row r="247" spans="2:5" ht="12.75">
      <c r="B247" s="228"/>
      <c r="C247" s="228"/>
      <c r="D247" s="229"/>
      <c r="E247" s="229"/>
    </row>
    <row r="248" spans="2:5" ht="12.75">
      <c r="B248" s="228"/>
      <c r="C248" s="228"/>
      <c r="D248" s="229"/>
      <c r="E248" s="229"/>
    </row>
    <row r="249" spans="2:5" ht="12.75">
      <c r="B249" s="228"/>
      <c r="C249" s="228"/>
      <c r="D249" s="229"/>
      <c r="E249" s="229"/>
    </row>
    <row r="250" spans="2:5" ht="12.75">
      <c r="B250" s="228"/>
      <c r="C250" s="228"/>
      <c r="D250" s="229"/>
      <c r="E250" s="229"/>
    </row>
    <row r="251" spans="2:5" ht="12.75">
      <c r="B251" s="228"/>
      <c r="C251" s="228"/>
      <c r="D251" s="229"/>
      <c r="E251" s="229"/>
    </row>
    <row r="252" spans="2:5" ht="12.75">
      <c r="B252" s="228"/>
      <c r="C252" s="228"/>
      <c r="D252" s="229"/>
      <c r="E252" s="229"/>
    </row>
    <row r="253" spans="2:5" ht="12.75">
      <c r="B253" s="228"/>
      <c r="C253" s="228"/>
      <c r="D253" s="229"/>
      <c r="E253" s="229"/>
    </row>
    <row r="254" spans="2:5" ht="12.75">
      <c r="B254" s="228"/>
      <c r="C254" s="228"/>
      <c r="D254" s="229"/>
      <c r="E254" s="229"/>
    </row>
    <row r="255" spans="2:5" ht="12.75">
      <c r="B255" s="228"/>
      <c r="C255" s="228"/>
      <c r="D255" s="229"/>
      <c r="E255" s="229"/>
    </row>
    <row r="256" spans="2:5" ht="12.75">
      <c r="B256" s="228"/>
      <c r="C256" s="228"/>
      <c r="D256" s="229"/>
      <c r="E256" s="229"/>
    </row>
    <row r="257" spans="2:5" ht="12.75">
      <c r="B257" s="228"/>
      <c r="C257" s="228"/>
      <c r="D257" s="229"/>
      <c r="E257" s="229"/>
    </row>
    <row r="258" spans="2:5" ht="12.75">
      <c r="B258" s="228"/>
      <c r="C258" s="228"/>
      <c r="D258" s="229"/>
      <c r="E258" s="229"/>
    </row>
    <row r="259" spans="2:5" ht="12.75">
      <c r="B259" s="228"/>
      <c r="C259" s="228"/>
      <c r="D259" s="229"/>
      <c r="E259" s="229"/>
    </row>
    <row r="260" spans="2:5" ht="12.75">
      <c r="B260" s="228"/>
      <c r="C260" s="228"/>
      <c r="D260" s="229"/>
      <c r="E260" s="229"/>
    </row>
    <row r="261" spans="2:5" ht="12.75">
      <c r="B261" s="228"/>
      <c r="C261" s="228"/>
      <c r="D261" s="229"/>
      <c r="E261" s="229"/>
    </row>
    <row r="262" spans="2:5" ht="12.75">
      <c r="B262" s="228"/>
      <c r="C262" s="228"/>
      <c r="D262" s="229"/>
      <c r="E262" s="229"/>
    </row>
    <row r="263" spans="2:5" ht="12.75">
      <c r="B263" s="228"/>
      <c r="C263" s="228"/>
      <c r="D263" s="229"/>
      <c r="E263" s="229"/>
    </row>
    <row r="264" spans="2:5" ht="12.75">
      <c r="B264" s="228"/>
      <c r="C264" s="228"/>
      <c r="D264" s="229"/>
      <c r="E264" s="229"/>
    </row>
    <row r="265" spans="2:5" ht="12.75">
      <c r="B265" s="228"/>
      <c r="C265" s="228"/>
      <c r="D265" s="229"/>
      <c r="E265" s="229"/>
    </row>
    <row r="266" spans="2:5" ht="12.75">
      <c r="B266" s="228"/>
      <c r="C266" s="228"/>
      <c r="D266" s="229"/>
      <c r="E266" s="229"/>
    </row>
    <row r="267" spans="2:5" ht="12.75">
      <c r="B267" s="228"/>
      <c r="C267" s="228"/>
      <c r="D267" s="229"/>
      <c r="E267" s="229"/>
    </row>
    <row r="268" spans="2:5" ht="12.75">
      <c r="B268" s="228"/>
      <c r="C268" s="228"/>
      <c r="D268" s="229"/>
      <c r="E268" s="229"/>
    </row>
    <row r="269" spans="2:5" ht="12.75">
      <c r="B269" s="228"/>
      <c r="C269" s="228"/>
      <c r="D269" s="229"/>
      <c r="E269" s="229"/>
    </row>
    <row r="270" spans="2:5" ht="12.75">
      <c r="B270" s="228"/>
      <c r="C270" s="228"/>
      <c r="D270" s="229"/>
      <c r="E270" s="229"/>
    </row>
    <row r="271" spans="2:5" ht="12.75">
      <c r="B271" s="228"/>
      <c r="C271" s="228"/>
      <c r="D271" s="229"/>
      <c r="E271" s="229"/>
    </row>
    <row r="272" spans="2:5" ht="12.75">
      <c r="B272" s="228"/>
      <c r="C272" s="228"/>
      <c r="D272" s="229"/>
      <c r="E272" s="229"/>
    </row>
    <row r="273" spans="2:5" ht="12.75">
      <c r="B273" s="228"/>
      <c r="C273" s="228"/>
      <c r="D273" s="229"/>
      <c r="E273" s="229"/>
    </row>
    <row r="274" spans="2:5" ht="12.75">
      <c r="B274" s="228"/>
      <c r="C274" s="228"/>
      <c r="D274" s="229"/>
      <c r="E274" s="229"/>
    </row>
    <row r="275" spans="2:5" ht="12.75">
      <c r="B275" s="228"/>
      <c r="C275" s="228"/>
      <c r="D275" s="229"/>
      <c r="E275" s="229"/>
    </row>
    <row r="276" spans="2:5" ht="12.75">
      <c r="B276" s="228"/>
      <c r="C276" s="228"/>
      <c r="D276" s="229"/>
      <c r="E276" s="229"/>
    </row>
    <row r="277" spans="2:5" ht="12.75">
      <c r="B277" s="228"/>
      <c r="C277" s="228"/>
      <c r="D277" s="229"/>
      <c r="E277" s="229"/>
    </row>
    <row r="278" spans="2:5" ht="12.75">
      <c r="B278" s="228"/>
      <c r="C278" s="228"/>
      <c r="D278" s="229"/>
      <c r="E278" s="229"/>
    </row>
    <row r="279" spans="2:5" ht="12.75">
      <c r="B279" s="228"/>
      <c r="C279" s="228"/>
      <c r="D279" s="229"/>
      <c r="E279" s="229"/>
    </row>
    <row r="280" spans="2:5" ht="12.75">
      <c r="B280" s="228"/>
      <c r="C280" s="228"/>
      <c r="D280" s="229"/>
      <c r="E280" s="229"/>
    </row>
    <row r="281" spans="2:5" ht="12.75">
      <c r="B281" s="228"/>
      <c r="C281" s="228"/>
      <c r="D281" s="229"/>
      <c r="E281" s="229"/>
    </row>
    <row r="282" spans="2:5" ht="12.75">
      <c r="B282" s="228"/>
      <c r="C282" s="228"/>
      <c r="D282" s="229"/>
      <c r="E282" s="229"/>
    </row>
    <row r="283" spans="2:5" ht="12.75">
      <c r="B283" s="228"/>
      <c r="C283" s="228"/>
      <c r="D283" s="229"/>
      <c r="E283" s="229"/>
    </row>
    <row r="284" spans="2:5" ht="12.75">
      <c r="B284" s="228"/>
      <c r="C284" s="228"/>
      <c r="D284" s="229"/>
      <c r="E284" s="229"/>
    </row>
    <row r="285" spans="2:5" ht="12.75">
      <c r="B285" s="228"/>
      <c r="C285" s="228"/>
      <c r="D285" s="229"/>
      <c r="E285" s="229"/>
    </row>
    <row r="286" spans="2:5" ht="12.75">
      <c r="B286" s="228"/>
      <c r="C286" s="228"/>
      <c r="D286" s="229"/>
      <c r="E286" s="229"/>
    </row>
    <row r="287" spans="2:5" ht="12.75">
      <c r="B287" s="228"/>
      <c r="C287" s="228"/>
      <c r="D287" s="229"/>
      <c r="E287" s="229"/>
    </row>
    <row r="288" spans="2:5" ht="12.75">
      <c r="B288" s="228"/>
      <c r="C288" s="228"/>
      <c r="D288" s="229"/>
      <c r="E288" s="229"/>
    </row>
    <row r="289" spans="2:5" ht="12.75">
      <c r="B289" s="228"/>
      <c r="C289" s="228"/>
      <c r="D289" s="229"/>
      <c r="E289" s="229"/>
    </row>
    <row r="290" spans="2:5" ht="12.75">
      <c r="B290" s="228"/>
      <c r="C290" s="228"/>
      <c r="D290" s="229"/>
      <c r="E290" s="229"/>
    </row>
    <row r="291" spans="2:5" ht="12.75">
      <c r="B291" s="228"/>
      <c r="C291" s="228"/>
      <c r="D291" s="229"/>
      <c r="E291" s="229"/>
    </row>
    <row r="292" spans="2:5" ht="12.75">
      <c r="B292" s="228"/>
      <c r="C292" s="228"/>
      <c r="D292" s="229"/>
      <c r="E292" s="229"/>
    </row>
    <row r="293" spans="2:5" ht="12.75">
      <c r="B293" s="228"/>
      <c r="C293" s="228"/>
      <c r="D293" s="229"/>
      <c r="E293" s="229"/>
    </row>
    <row r="294" spans="2:5" ht="12.75">
      <c r="B294" s="228"/>
      <c r="C294" s="228"/>
      <c r="D294" s="229"/>
      <c r="E294" s="229"/>
    </row>
    <row r="295" spans="2:5" ht="12.75">
      <c r="B295" s="228"/>
      <c r="C295" s="228"/>
      <c r="D295" s="229"/>
      <c r="E295" s="229"/>
    </row>
    <row r="296" spans="2:5" ht="12.75">
      <c r="B296" s="228"/>
      <c r="C296" s="228"/>
      <c r="D296" s="229"/>
      <c r="E296" s="229"/>
    </row>
    <row r="297" spans="2:5" ht="12.75">
      <c r="B297" s="228"/>
      <c r="C297" s="228"/>
      <c r="D297" s="229"/>
      <c r="E297" s="229"/>
    </row>
    <row r="298" spans="2:5" ht="12.75">
      <c r="B298" s="228"/>
      <c r="C298" s="228"/>
      <c r="D298" s="229"/>
      <c r="E298" s="229"/>
    </row>
    <row r="299" spans="2:5" ht="12.75">
      <c r="B299" s="228"/>
      <c r="C299" s="228"/>
      <c r="D299" s="229"/>
      <c r="E299" s="229"/>
    </row>
    <row r="300" spans="2:5" ht="12.75">
      <c r="B300" s="228"/>
      <c r="C300" s="228"/>
      <c r="D300" s="229"/>
      <c r="E300" s="229"/>
    </row>
    <row r="301" spans="2:5" ht="12.75">
      <c r="B301" s="228"/>
      <c r="C301" s="228"/>
      <c r="D301" s="229"/>
      <c r="E301" s="229"/>
    </row>
    <row r="302" spans="2:5" ht="12.75">
      <c r="B302" s="228"/>
      <c r="C302" s="228"/>
      <c r="D302" s="229"/>
      <c r="E302" s="229"/>
    </row>
    <row r="303" spans="2:5" ht="12.75">
      <c r="B303" s="228"/>
      <c r="C303" s="228"/>
      <c r="D303" s="229"/>
      <c r="E303" s="229"/>
    </row>
    <row r="304" spans="2:5" ht="12.75">
      <c r="B304" s="228"/>
      <c r="C304" s="228"/>
      <c r="D304" s="229"/>
      <c r="E304" s="229"/>
    </row>
    <row r="305" spans="2:5" ht="12.75">
      <c r="B305" s="228"/>
      <c r="C305" s="228"/>
      <c r="D305" s="229"/>
      <c r="E305" s="229"/>
    </row>
    <row r="306" spans="2:5" ht="12.75">
      <c r="B306" s="228"/>
      <c r="C306" s="228"/>
      <c r="D306" s="229"/>
      <c r="E306" s="229"/>
    </row>
    <row r="307" spans="2:5" ht="12.75">
      <c r="B307" s="228"/>
      <c r="C307" s="228"/>
      <c r="D307" s="229"/>
      <c r="E307" s="229"/>
    </row>
    <row r="308" spans="2:5" ht="12.75">
      <c r="B308" s="228"/>
      <c r="C308" s="228"/>
      <c r="D308" s="229"/>
      <c r="E308" s="229"/>
    </row>
    <row r="309" spans="2:5" ht="12.75">
      <c r="B309" s="228"/>
      <c r="C309" s="228"/>
      <c r="D309" s="229"/>
      <c r="E309" s="229"/>
    </row>
    <row r="310" spans="2:5" ht="12.75">
      <c r="B310" s="228"/>
      <c r="C310" s="228"/>
      <c r="D310" s="229"/>
      <c r="E310" s="229"/>
    </row>
    <row r="311" spans="2:5" ht="12.75">
      <c r="B311" s="228"/>
      <c r="C311" s="228"/>
      <c r="D311" s="229"/>
      <c r="E311" s="229"/>
    </row>
    <row r="312" spans="2:5" ht="12.75">
      <c r="B312" s="228"/>
      <c r="C312" s="228"/>
      <c r="D312" s="229"/>
      <c r="E312" s="229"/>
    </row>
    <row r="313" spans="2:5" ht="12.75">
      <c r="B313" s="228"/>
      <c r="C313" s="228"/>
      <c r="D313" s="229"/>
      <c r="E313" s="229"/>
    </row>
    <row r="314" spans="2:5" ht="12.75">
      <c r="B314" s="228"/>
      <c r="C314" s="228"/>
      <c r="D314" s="229"/>
      <c r="E314" s="229"/>
    </row>
    <row r="315" spans="2:5" ht="12.75">
      <c r="B315" s="228"/>
      <c r="C315" s="228"/>
      <c r="D315" s="229"/>
      <c r="E315" s="229"/>
    </row>
    <row r="316" spans="2:5" ht="12.75">
      <c r="B316" s="228"/>
      <c r="C316" s="228"/>
      <c r="D316" s="229"/>
      <c r="E316" s="229"/>
    </row>
    <row r="317" spans="2:5" ht="12.75">
      <c r="B317" s="228"/>
      <c r="C317" s="228"/>
      <c r="D317" s="229"/>
      <c r="E317" s="229"/>
    </row>
    <row r="318" spans="2:5" ht="12.75">
      <c r="B318" s="228"/>
      <c r="C318" s="228"/>
      <c r="D318" s="229"/>
      <c r="E318" s="229"/>
    </row>
    <row r="319" spans="2:5" ht="12.75">
      <c r="B319" s="228"/>
      <c r="C319" s="228"/>
      <c r="D319" s="229"/>
      <c r="E319" s="229"/>
    </row>
    <row r="320" spans="2:5" ht="12.75">
      <c r="B320" s="228"/>
      <c r="C320" s="228"/>
      <c r="D320" s="229"/>
      <c r="E320" s="229"/>
    </row>
    <row r="321" spans="2:5" ht="12.75">
      <c r="B321" s="228"/>
      <c r="C321" s="228"/>
      <c r="D321" s="229"/>
      <c r="E321" s="229"/>
    </row>
    <row r="322" spans="2:5" ht="12.75">
      <c r="B322" s="228"/>
      <c r="C322" s="228"/>
      <c r="D322" s="229"/>
      <c r="E322" s="229"/>
    </row>
    <row r="323" spans="2:5" ht="12.75">
      <c r="B323" s="228"/>
      <c r="C323" s="228"/>
      <c r="D323" s="229"/>
      <c r="E323" s="229"/>
    </row>
    <row r="324" spans="2:5" ht="12.75">
      <c r="B324" s="228"/>
      <c r="C324" s="228"/>
      <c r="D324" s="229"/>
      <c r="E324" s="229"/>
    </row>
    <row r="325" spans="2:5" ht="12.75">
      <c r="B325" s="228"/>
      <c r="C325" s="228"/>
      <c r="D325" s="229"/>
      <c r="E325" s="229"/>
    </row>
    <row r="326" spans="2:5" ht="12.75">
      <c r="B326" s="228"/>
      <c r="C326" s="228"/>
      <c r="D326" s="229"/>
      <c r="E326" s="229"/>
    </row>
    <row r="327" spans="2:5" ht="12.75">
      <c r="B327" s="228"/>
      <c r="C327" s="228"/>
      <c r="D327" s="229"/>
      <c r="E327" s="229"/>
    </row>
    <row r="328" spans="2:5" ht="12.75">
      <c r="B328" s="228"/>
      <c r="C328" s="228"/>
      <c r="D328" s="229"/>
      <c r="E328" s="229"/>
    </row>
    <row r="329" spans="2:5" ht="12.75">
      <c r="B329" s="228"/>
      <c r="C329" s="228"/>
      <c r="D329" s="229"/>
      <c r="E329" s="229"/>
    </row>
    <row r="330" spans="2:5" ht="12.75">
      <c r="B330" s="228"/>
      <c r="C330" s="228"/>
      <c r="D330" s="229"/>
      <c r="E330" s="229"/>
    </row>
    <row r="331" spans="2:5" ht="12.75">
      <c r="B331" s="228"/>
      <c r="C331" s="228"/>
      <c r="D331" s="229"/>
      <c r="E331" s="229"/>
    </row>
    <row r="332" spans="2:5" ht="12.75">
      <c r="B332" s="228"/>
      <c r="C332" s="228"/>
      <c r="D332" s="229"/>
      <c r="E332" s="229"/>
    </row>
    <row r="333" spans="2:5" ht="12.75">
      <c r="B333" s="228"/>
      <c r="C333" s="228"/>
      <c r="D333" s="229"/>
      <c r="E333" s="229"/>
    </row>
    <row r="334" spans="2:5" ht="12.75">
      <c r="B334" s="228"/>
      <c r="C334" s="228"/>
      <c r="D334" s="229"/>
      <c r="E334" s="229"/>
    </row>
    <row r="335" spans="2:5" ht="12.75">
      <c r="B335" s="228"/>
      <c r="C335" s="228"/>
      <c r="D335" s="229"/>
      <c r="E335" s="229"/>
    </row>
    <row r="336" spans="2:5" ht="12.75">
      <c r="B336" s="228"/>
      <c r="C336" s="228"/>
      <c r="D336" s="229"/>
      <c r="E336" s="229"/>
    </row>
    <row r="337" spans="2:5" ht="12.75">
      <c r="B337" s="228"/>
      <c r="C337" s="228"/>
      <c r="D337" s="229"/>
      <c r="E337" s="229"/>
    </row>
    <row r="338" spans="2:5" ht="12.75">
      <c r="B338" s="228"/>
      <c r="C338" s="228"/>
      <c r="D338" s="229"/>
      <c r="E338" s="229"/>
    </row>
    <row r="339" spans="2:5" ht="12.75">
      <c r="B339" s="228"/>
      <c r="C339" s="228"/>
      <c r="D339" s="229"/>
      <c r="E339" s="229"/>
    </row>
    <row r="340" spans="2:5" ht="12.75">
      <c r="B340" s="228"/>
      <c r="C340" s="228"/>
      <c r="D340" s="229"/>
      <c r="E340" s="229"/>
    </row>
    <row r="341" spans="2:5" ht="12.75">
      <c r="B341" s="228"/>
      <c r="C341" s="228"/>
      <c r="D341" s="229"/>
      <c r="E341" s="229"/>
    </row>
    <row r="342" spans="2:5" ht="12.75">
      <c r="B342" s="228"/>
      <c r="C342" s="228"/>
      <c r="D342" s="229"/>
      <c r="E342" s="229"/>
    </row>
    <row r="343" spans="2:5" ht="12.75">
      <c r="B343" s="228"/>
      <c r="C343" s="228"/>
      <c r="D343" s="229"/>
      <c r="E343" s="229"/>
    </row>
    <row r="344" spans="2:5" ht="12.75">
      <c r="B344" s="228"/>
      <c r="C344" s="228"/>
      <c r="D344" s="229"/>
      <c r="E344" s="229"/>
    </row>
    <row r="345" spans="2:5" ht="12.75">
      <c r="B345" s="228"/>
      <c r="C345" s="228"/>
      <c r="D345" s="229"/>
      <c r="E345" s="229"/>
    </row>
    <row r="346" spans="2:5" ht="12.75">
      <c r="B346" s="228"/>
      <c r="C346" s="228"/>
      <c r="D346" s="229"/>
      <c r="E346" s="229"/>
    </row>
    <row r="347" spans="2:5" ht="12.75">
      <c r="B347" s="228"/>
      <c r="C347" s="228"/>
      <c r="D347" s="229"/>
      <c r="E347" s="229"/>
    </row>
    <row r="348" spans="2:5" ht="12.75">
      <c r="B348" s="228"/>
      <c r="C348" s="228"/>
      <c r="D348" s="229"/>
      <c r="E348" s="229"/>
    </row>
    <row r="349" spans="2:5" ht="12.75">
      <c r="B349" s="228"/>
      <c r="C349" s="228"/>
      <c r="D349" s="229"/>
      <c r="E349" s="229"/>
    </row>
    <row r="350" spans="2:5" ht="12.75">
      <c r="B350" s="228"/>
      <c r="C350" s="228"/>
      <c r="D350" s="229"/>
      <c r="E350" s="229"/>
    </row>
    <row r="351" spans="2:5" ht="12.75">
      <c r="B351" s="228"/>
      <c r="C351" s="228"/>
      <c r="D351" s="229"/>
      <c r="E351" s="229"/>
    </row>
    <row r="352" spans="2:5" ht="12.75">
      <c r="B352" s="228"/>
      <c r="C352" s="228"/>
      <c r="D352" s="229"/>
      <c r="E352" s="229"/>
    </row>
    <row r="353" spans="2:5" ht="12.75">
      <c r="B353" s="228"/>
      <c r="C353" s="228"/>
      <c r="D353" s="229"/>
      <c r="E353" s="229"/>
    </row>
    <row r="354" spans="2:5" ht="12.75">
      <c r="B354" s="228"/>
      <c r="C354" s="228"/>
      <c r="D354" s="229"/>
      <c r="E354" s="229"/>
    </row>
    <row r="355" spans="2:5" ht="12.75">
      <c r="B355" s="228"/>
      <c r="C355" s="228"/>
      <c r="D355" s="229"/>
      <c r="E355" s="229"/>
    </row>
    <row r="356" spans="2:5" ht="12.75">
      <c r="B356" s="228"/>
      <c r="C356" s="228"/>
      <c r="D356" s="229"/>
      <c r="E356" s="229"/>
    </row>
    <row r="357" spans="2:5" ht="12.75">
      <c r="B357" s="228"/>
      <c r="C357" s="228"/>
      <c r="D357" s="229"/>
      <c r="E357" s="229"/>
    </row>
    <row r="358" spans="2:5" ht="12.75">
      <c r="B358" s="228"/>
      <c r="C358" s="228"/>
      <c r="D358" s="229"/>
      <c r="E358" s="229"/>
    </row>
    <row r="359" spans="2:5" ht="12.75">
      <c r="B359" s="228"/>
      <c r="C359" s="228"/>
      <c r="D359" s="229"/>
      <c r="E359" s="229"/>
    </row>
    <row r="360" spans="2:5" ht="12.75">
      <c r="B360" s="228"/>
      <c r="C360" s="228"/>
      <c r="D360" s="229"/>
      <c r="E360" s="229"/>
    </row>
    <row r="361" spans="2:5" ht="12.75">
      <c r="B361" s="228"/>
      <c r="C361" s="228"/>
      <c r="D361" s="229"/>
      <c r="E361" s="229"/>
    </row>
    <row r="362" spans="2:5" ht="12.75">
      <c r="B362" s="228"/>
      <c r="C362" s="228"/>
      <c r="D362" s="229"/>
      <c r="E362" s="229"/>
    </row>
    <row r="363" spans="2:5" ht="12.75">
      <c r="B363" s="228"/>
      <c r="C363" s="228"/>
      <c r="D363" s="229"/>
      <c r="E363" s="229"/>
    </row>
    <row r="364" spans="2:5" ht="12.75">
      <c r="B364" s="228"/>
      <c r="C364" s="228"/>
      <c r="D364" s="229"/>
      <c r="E364" s="229"/>
    </row>
    <row r="365" spans="2:5" ht="12.75">
      <c r="B365" s="228"/>
      <c r="C365" s="228"/>
      <c r="D365" s="229"/>
      <c r="E365" s="229"/>
    </row>
    <row r="366" spans="2:5" ht="12.75">
      <c r="B366" s="228"/>
      <c r="C366" s="228"/>
      <c r="D366" s="229"/>
      <c r="E366" s="229"/>
    </row>
    <row r="367" spans="2:5" ht="12.75">
      <c r="B367" s="228"/>
      <c r="C367" s="228"/>
      <c r="D367" s="229"/>
      <c r="E367" s="229"/>
    </row>
    <row r="368" spans="2:5" ht="12.75">
      <c r="B368" s="228"/>
      <c r="C368" s="228"/>
      <c r="D368" s="229"/>
      <c r="E368" s="229"/>
    </row>
    <row r="369" spans="2:5" ht="12.75">
      <c r="B369" s="228"/>
      <c r="C369" s="228"/>
      <c r="D369" s="229"/>
      <c r="E369" s="229"/>
    </row>
    <row r="370" spans="2:5" ht="12.75">
      <c r="B370" s="228"/>
      <c r="C370" s="228"/>
      <c r="D370" s="229"/>
      <c r="E370" s="229"/>
    </row>
    <row r="371" spans="2:5" ht="12.75">
      <c r="B371" s="228"/>
      <c r="C371" s="228"/>
      <c r="D371" s="229"/>
      <c r="E371" s="229"/>
    </row>
    <row r="372" spans="2:5" ht="12.75">
      <c r="B372" s="228"/>
      <c r="C372" s="228"/>
      <c r="D372" s="229"/>
      <c r="E372" s="229"/>
    </row>
    <row r="373" spans="2:5" ht="12.75">
      <c r="B373" s="228"/>
      <c r="C373" s="228"/>
      <c r="D373" s="229"/>
      <c r="E373" s="229"/>
    </row>
    <row r="374" spans="2:5" ht="12.75">
      <c r="B374" s="228"/>
      <c r="C374" s="228"/>
      <c r="D374" s="229"/>
      <c r="E374" s="229"/>
    </row>
    <row r="375" spans="2:5" ht="12.75">
      <c r="B375" s="228"/>
      <c r="C375" s="228"/>
      <c r="D375" s="229"/>
      <c r="E375" s="229"/>
    </row>
    <row r="376" spans="2:5" ht="12.75">
      <c r="B376" s="228"/>
      <c r="C376" s="228"/>
      <c r="D376" s="229"/>
      <c r="E376" s="229"/>
    </row>
    <row r="377" spans="2:5" ht="12.75">
      <c r="B377" s="228"/>
      <c r="C377" s="228"/>
      <c r="D377" s="229"/>
      <c r="E377" s="229"/>
    </row>
    <row r="378" spans="2:5" ht="12.75">
      <c r="B378" s="228"/>
      <c r="C378" s="228"/>
      <c r="D378" s="229"/>
      <c r="E378" s="229"/>
    </row>
    <row r="379" spans="2:5" ht="12.75">
      <c r="B379" s="228"/>
      <c r="C379" s="228"/>
      <c r="D379" s="229"/>
      <c r="E379" s="229"/>
    </row>
    <row r="380" spans="2:5" ht="12.75">
      <c r="B380" s="228"/>
      <c r="C380" s="228"/>
      <c r="D380" s="229"/>
      <c r="E380" s="229"/>
    </row>
    <row r="381" spans="2:5" ht="12.75">
      <c r="B381" s="228"/>
      <c r="C381" s="228"/>
      <c r="D381" s="229"/>
      <c r="E381" s="229"/>
    </row>
  </sheetData>
  <sheetProtection/>
  <mergeCells count="11">
    <mergeCell ref="A24:B24"/>
    <mergeCell ref="A36:B36"/>
    <mergeCell ref="A37:B37"/>
    <mergeCell ref="A21:B21"/>
    <mergeCell ref="A46:B46"/>
    <mergeCell ref="A2:B2"/>
    <mergeCell ref="A3:B3"/>
    <mergeCell ref="A4:B4"/>
    <mergeCell ref="A7:B7"/>
    <mergeCell ref="A18:B18"/>
    <mergeCell ref="A19:B19"/>
  </mergeCells>
  <printOptions horizontalCentered="1"/>
  <pageMargins left="0.5905511811023623" right="0.2362204724409449" top="0.5511811023622047" bottom="0.6299212598425197" header="0.15748031496062992" footer="0.35433070866141736"/>
  <pageSetup horizontalDpi="600" verticalDpi="600" orientation="portrait" paperSize="9" scale="87" r:id="rId1"/>
  <headerFooter>
    <oddFooter>&amp;L&amp;"Times New Roman,Obyčejné"Závěrečný účet 2012</oddFooter>
  </headerFooter>
  <rowBreaks count="1" manualBreakCount="1">
    <brk id="35" max="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6"/>
  <sheetViews>
    <sheetView view="pageBreakPreview" zoomScaleSheetLayoutView="100" zoomScalePageLayoutView="0" workbookViewId="0" topLeftCell="A37">
      <selection activeCell="H19" sqref="H19"/>
    </sheetView>
  </sheetViews>
  <sheetFormatPr defaultColWidth="11.00390625" defaultRowHeight="12.75"/>
  <cols>
    <col min="1" max="1" width="13.125" style="360" customWidth="1"/>
    <col min="2" max="2" width="10.375" style="360" customWidth="1"/>
    <col min="3" max="3" width="34.625" style="360" customWidth="1"/>
    <col min="4" max="4" width="11.125" style="381" customWidth="1"/>
    <col min="5" max="5" width="11.125" style="360" customWidth="1"/>
    <col min="6" max="6" width="11.125" style="389" customWidth="1"/>
    <col min="7" max="7" width="10.00390625" style="389" customWidth="1"/>
    <col min="8" max="10" width="11.125" style="389" customWidth="1"/>
    <col min="11" max="11" width="10.00390625" style="389" customWidth="1"/>
    <col min="12" max="12" width="11.125" style="389" customWidth="1"/>
    <col min="13" max="13" width="10.75390625" style="389" customWidth="1"/>
    <col min="14" max="15" width="11.00390625" style="360" customWidth="1"/>
    <col min="16" max="16" width="10.75390625" style="360" bestFit="1" customWidth="1"/>
    <col min="17" max="16384" width="11.00390625" style="360" customWidth="1"/>
  </cols>
  <sheetData>
    <row r="1" spans="1:13" ht="38.25" customHeight="1">
      <c r="A1" s="1110" t="s">
        <v>542</v>
      </c>
      <c r="B1" s="1111"/>
      <c r="C1" s="1111"/>
      <c r="D1" s="1111"/>
      <c r="E1" s="1111"/>
      <c r="F1" s="1083"/>
      <c r="G1" s="1083"/>
      <c r="H1" s="1083"/>
      <c r="I1" s="1083"/>
      <c r="J1" s="1083"/>
      <c r="K1" s="1083"/>
      <c r="L1" s="1112" t="s">
        <v>747</v>
      </c>
      <c r="M1" s="1113"/>
    </row>
    <row r="2" spans="1:14" ht="20.25" customHeight="1">
      <c r="A2" s="1114" t="s">
        <v>467</v>
      </c>
      <c r="B2" s="1114"/>
      <c r="C2" s="1115"/>
      <c r="D2" s="1116" t="s">
        <v>468</v>
      </c>
      <c r="E2" s="1117"/>
      <c r="F2" s="1117"/>
      <c r="G2" s="1117"/>
      <c r="H2" s="1117"/>
      <c r="I2" s="1117"/>
      <c r="J2" s="1117"/>
      <c r="K2" s="1117"/>
      <c r="L2" s="1117"/>
      <c r="M2" s="1118"/>
      <c r="N2" s="361"/>
    </row>
    <row r="3" spans="1:14" ht="17.25" customHeight="1">
      <c r="A3" s="1128" t="s">
        <v>469</v>
      </c>
      <c r="B3" s="1092" t="s">
        <v>470</v>
      </c>
      <c r="C3" s="1093"/>
      <c r="D3" s="1116" t="s">
        <v>471</v>
      </c>
      <c r="E3" s="1117"/>
      <c r="F3" s="1117"/>
      <c r="G3" s="1117"/>
      <c r="H3" s="1117"/>
      <c r="I3" s="1117"/>
      <c r="J3" s="1117"/>
      <c r="K3" s="1117"/>
      <c r="L3" s="1117"/>
      <c r="M3" s="1118"/>
      <c r="N3" s="361"/>
    </row>
    <row r="4" spans="1:14" ht="21" customHeight="1">
      <c r="A4" s="1129"/>
      <c r="B4" s="1094"/>
      <c r="C4" s="1095"/>
      <c r="D4" s="1124" t="s">
        <v>472</v>
      </c>
      <c r="E4" s="1119" t="s">
        <v>473</v>
      </c>
      <c r="F4" s="1120"/>
      <c r="G4" s="1120"/>
      <c r="H4" s="1121"/>
      <c r="I4" s="1119" t="s">
        <v>543</v>
      </c>
      <c r="J4" s="1126"/>
      <c r="K4" s="1126"/>
      <c r="L4" s="1127"/>
      <c r="M4" s="1122" t="s">
        <v>420</v>
      </c>
      <c r="N4" s="361"/>
    </row>
    <row r="5" spans="1:14" ht="23.25" customHeight="1">
      <c r="A5" s="1130"/>
      <c r="B5" s="362" t="s">
        <v>474</v>
      </c>
      <c r="C5" s="363" t="s">
        <v>475</v>
      </c>
      <c r="D5" s="1125"/>
      <c r="E5" s="364" t="s">
        <v>381</v>
      </c>
      <c r="F5" s="365" t="s">
        <v>408</v>
      </c>
      <c r="G5" s="366" t="s">
        <v>382</v>
      </c>
      <c r="H5" s="367" t="s">
        <v>425</v>
      </c>
      <c r="I5" s="364" t="s">
        <v>381</v>
      </c>
      <c r="J5" s="365" t="s">
        <v>408</v>
      </c>
      <c r="K5" s="366" t="s">
        <v>382</v>
      </c>
      <c r="L5" s="367" t="s">
        <v>425</v>
      </c>
      <c r="M5" s="1123"/>
      <c r="N5" s="361"/>
    </row>
    <row r="6" spans="1:14" ht="20.25" customHeight="1">
      <c r="A6" s="1105" t="s">
        <v>476</v>
      </c>
      <c r="B6" s="666" t="s">
        <v>477</v>
      </c>
      <c r="C6" s="667" t="s">
        <v>478</v>
      </c>
      <c r="D6" s="668">
        <v>1200</v>
      </c>
      <c r="E6" s="707">
        <v>0</v>
      </c>
      <c r="F6" s="708">
        <v>0</v>
      </c>
      <c r="G6" s="709">
        <v>0</v>
      </c>
      <c r="H6" s="669">
        <f>SUM(E6:G6)</f>
        <v>0</v>
      </c>
      <c r="I6" s="747">
        <v>0</v>
      </c>
      <c r="J6" s="723">
        <v>0</v>
      </c>
      <c r="K6" s="748">
        <v>0</v>
      </c>
      <c r="L6" s="670">
        <f>SUM(I6:K6)</f>
        <v>0</v>
      </c>
      <c r="M6" s="671">
        <v>0</v>
      </c>
      <c r="N6" s="361"/>
    </row>
    <row r="7" spans="1:14" ht="20.25" customHeight="1">
      <c r="A7" s="1106"/>
      <c r="B7" s="672" t="s">
        <v>479</v>
      </c>
      <c r="C7" s="673" t="s">
        <v>480</v>
      </c>
      <c r="D7" s="654">
        <v>500</v>
      </c>
      <c r="E7" s="710">
        <v>500</v>
      </c>
      <c r="F7" s="711">
        <v>0</v>
      </c>
      <c r="G7" s="712">
        <v>0</v>
      </c>
      <c r="H7" s="674">
        <f>SUM(E7:G7)</f>
        <v>500</v>
      </c>
      <c r="I7" s="749">
        <v>380.4</v>
      </c>
      <c r="J7" s="732">
        <v>0</v>
      </c>
      <c r="K7" s="750">
        <v>0</v>
      </c>
      <c r="L7" s="675">
        <f>SUM(I7:K7)</f>
        <v>380.4</v>
      </c>
      <c r="M7" s="676">
        <f aca="true" t="shared" si="0" ref="M7:M26">L7/H7</f>
        <v>0.7607999999999999</v>
      </c>
      <c r="N7" s="361"/>
    </row>
    <row r="8" spans="1:14" ht="20.25" customHeight="1">
      <c r="A8" s="1106"/>
      <c r="B8" s="672" t="s">
        <v>481</v>
      </c>
      <c r="C8" s="673" t="s">
        <v>482</v>
      </c>
      <c r="D8" s="654">
        <v>234.2</v>
      </c>
      <c r="E8" s="710">
        <v>234.2</v>
      </c>
      <c r="F8" s="711">
        <v>0</v>
      </c>
      <c r="G8" s="712">
        <v>0</v>
      </c>
      <c r="H8" s="674">
        <f>SUM(E8:G8)</f>
        <v>234.2</v>
      </c>
      <c r="I8" s="749">
        <v>139.1</v>
      </c>
      <c r="J8" s="732">
        <v>0</v>
      </c>
      <c r="K8" s="750">
        <v>0</v>
      </c>
      <c r="L8" s="675">
        <f>SUM(I8:K8)</f>
        <v>139.1</v>
      </c>
      <c r="M8" s="676">
        <f t="shared" si="0"/>
        <v>0.5939368061485909</v>
      </c>
      <c r="N8" s="361"/>
    </row>
    <row r="9" spans="1:14" ht="20.25" customHeight="1">
      <c r="A9" s="1106"/>
      <c r="B9" s="1065" t="s">
        <v>483</v>
      </c>
      <c r="C9" s="1066" t="s">
        <v>484</v>
      </c>
      <c r="D9" s="1067">
        <v>4820</v>
      </c>
      <c r="E9" s="1068">
        <v>809.5</v>
      </c>
      <c r="F9" s="1069">
        <v>0</v>
      </c>
      <c r="G9" s="1070">
        <v>0</v>
      </c>
      <c r="H9" s="1071">
        <f>SUM(E9:G9)</f>
        <v>809.5</v>
      </c>
      <c r="I9" s="1072">
        <v>809.5</v>
      </c>
      <c r="J9" s="1073">
        <v>0</v>
      </c>
      <c r="K9" s="1074">
        <v>0</v>
      </c>
      <c r="L9" s="1075">
        <f>SUM(I9:K9)</f>
        <v>809.5</v>
      </c>
      <c r="M9" s="683">
        <f t="shared" si="0"/>
        <v>1</v>
      </c>
      <c r="N9" s="361"/>
    </row>
    <row r="10" spans="1:14" ht="20.25" customHeight="1">
      <c r="A10" s="1106"/>
      <c r="B10" s="1065" t="s">
        <v>600</v>
      </c>
      <c r="C10" s="1076" t="s">
        <v>601</v>
      </c>
      <c r="D10" s="1067">
        <v>0</v>
      </c>
      <c r="E10" s="1068">
        <v>2294.4</v>
      </c>
      <c r="F10" s="1069">
        <v>0</v>
      </c>
      <c r="G10" s="1070">
        <v>0</v>
      </c>
      <c r="H10" s="1071">
        <f>SUM(E10:G10)</f>
        <v>2294.4</v>
      </c>
      <c r="I10" s="1072">
        <v>2294.4</v>
      </c>
      <c r="J10" s="1073">
        <v>0</v>
      </c>
      <c r="K10" s="1074">
        <v>0</v>
      </c>
      <c r="L10" s="1077">
        <f>SUM(I10:K10)</f>
        <v>2294.4</v>
      </c>
      <c r="M10" s="636">
        <f t="shared" si="0"/>
        <v>1</v>
      </c>
      <c r="N10" s="361"/>
    </row>
    <row r="11" spans="1:14" ht="20.25" customHeight="1">
      <c r="A11" s="1107"/>
      <c r="B11" s="1108" t="s">
        <v>485</v>
      </c>
      <c r="C11" s="1109"/>
      <c r="D11" s="1078">
        <f aca="true" t="shared" si="1" ref="D11:L11">SUM(D6:D10)</f>
        <v>6754.2</v>
      </c>
      <c r="E11" s="1079">
        <f t="shared" si="1"/>
        <v>3838.1000000000004</v>
      </c>
      <c r="F11" s="720">
        <f t="shared" si="1"/>
        <v>0</v>
      </c>
      <c r="G11" s="1080">
        <f t="shared" si="1"/>
        <v>0</v>
      </c>
      <c r="H11" s="1078">
        <f t="shared" si="1"/>
        <v>3838.1000000000004</v>
      </c>
      <c r="I11" s="1079">
        <f t="shared" si="1"/>
        <v>3623.4</v>
      </c>
      <c r="J11" s="720">
        <f t="shared" si="1"/>
        <v>0</v>
      </c>
      <c r="K11" s="1080">
        <f t="shared" si="1"/>
        <v>0</v>
      </c>
      <c r="L11" s="1078">
        <f t="shared" si="1"/>
        <v>3623.4</v>
      </c>
      <c r="M11" s="518">
        <f t="shared" si="0"/>
        <v>0.9440608634480602</v>
      </c>
      <c r="N11" s="361"/>
    </row>
    <row r="12" spans="1:14" ht="20.25" customHeight="1">
      <c r="A12" s="1098" t="s">
        <v>486</v>
      </c>
      <c r="B12" s="666" t="s">
        <v>487</v>
      </c>
      <c r="C12" s="684" t="s">
        <v>488</v>
      </c>
      <c r="D12" s="668">
        <v>0</v>
      </c>
      <c r="E12" s="722">
        <v>0</v>
      </c>
      <c r="F12" s="723">
        <v>2224.2</v>
      </c>
      <c r="G12" s="724">
        <v>0</v>
      </c>
      <c r="H12" s="669">
        <f>SUM(E12:G12)</f>
        <v>2224.2</v>
      </c>
      <c r="I12" s="756">
        <v>0</v>
      </c>
      <c r="J12" s="723">
        <v>2224.2</v>
      </c>
      <c r="K12" s="748">
        <v>0</v>
      </c>
      <c r="L12" s="670">
        <f>SUM(I12:K12)</f>
        <v>2224.2</v>
      </c>
      <c r="M12" s="671">
        <f t="shared" si="0"/>
        <v>1</v>
      </c>
      <c r="N12" s="361"/>
    </row>
    <row r="13" spans="1:14" ht="20.25" customHeight="1">
      <c r="A13" s="1099"/>
      <c r="B13" s="672" t="s">
        <v>489</v>
      </c>
      <c r="C13" s="685" t="s">
        <v>490</v>
      </c>
      <c r="D13" s="654">
        <v>76285</v>
      </c>
      <c r="E13" s="710">
        <v>79797.3</v>
      </c>
      <c r="F13" s="711">
        <v>16290</v>
      </c>
      <c r="G13" s="712">
        <v>325</v>
      </c>
      <c r="H13" s="674">
        <f>SUM(E13:G13)</f>
        <v>96412.3</v>
      </c>
      <c r="I13" s="749">
        <v>75424.9</v>
      </c>
      <c r="J13" s="711">
        <v>16290</v>
      </c>
      <c r="K13" s="757">
        <v>325</v>
      </c>
      <c r="L13" s="675">
        <f>SUM(I13:K13)</f>
        <v>92039.9</v>
      </c>
      <c r="M13" s="676">
        <f t="shared" si="0"/>
        <v>0.9546489400211383</v>
      </c>
      <c r="N13" s="361"/>
    </row>
    <row r="14" spans="1:14" ht="20.25" customHeight="1">
      <c r="A14" s="1099"/>
      <c r="B14" s="677" t="s">
        <v>491</v>
      </c>
      <c r="C14" s="686" t="s">
        <v>492</v>
      </c>
      <c r="D14" s="679">
        <v>16500</v>
      </c>
      <c r="E14" s="725">
        <v>0</v>
      </c>
      <c r="F14" s="726">
        <v>16989.8</v>
      </c>
      <c r="G14" s="727">
        <v>0</v>
      </c>
      <c r="H14" s="681">
        <f>SUM(E14:G14)</f>
        <v>16989.8</v>
      </c>
      <c r="I14" s="758">
        <v>0</v>
      </c>
      <c r="J14" s="714">
        <v>11114.5</v>
      </c>
      <c r="K14" s="752">
        <v>0</v>
      </c>
      <c r="L14" s="682">
        <f>SUM(I14:K14)</f>
        <v>11114.5</v>
      </c>
      <c r="M14" s="687">
        <f t="shared" si="0"/>
        <v>0.6541866296248338</v>
      </c>
      <c r="N14" s="361"/>
    </row>
    <row r="15" spans="1:14" ht="20.25" customHeight="1">
      <c r="A15" s="1100"/>
      <c r="B15" s="1090" t="s">
        <v>485</v>
      </c>
      <c r="C15" s="1104"/>
      <c r="D15" s="377">
        <f>SUM(D13:D14)</f>
        <v>92785</v>
      </c>
      <c r="E15" s="719">
        <f aca="true" t="shared" si="2" ref="E15:K15">SUM(E13:E14)</f>
        <v>79797.3</v>
      </c>
      <c r="F15" s="720">
        <f>SUM(F12:F14)</f>
        <v>35504</v>
      </c>
      <c r="G15" s="721">
        <f t="shared" si="2"/>
        <v>325</v>
      </c>
      <c r="H15" s="635">
        <f>SUM(H12:H14)</f>
        <v>115626.3</v>
      </c>
      <c r="I15" s="719">
        <f t="shared" si="2"/>
        <v>75424.9</v>
      </c>
      <c r="J15" s="720">
        <f>SUM(J12:J14)</f>
        <v>29628.7</v>
      </c>
      <c r="K15" s="721">
        <f t="shared" si="2"/>
        <v>325</v>
      </c>
      <c r="L15" s="634">
        <f>SUM(L12:L14)</f>
        <v>105378.59999999999</v>
      </c>
      <c r="M15" s="518">
        <f t="shared" si="0"/>
        <v>0.9113722397067102</v>
      </c>
      <c r="N15" s="361"/>
    </row>
    <row r="16" spans="1:14" ht="20.25" customHeight="1">
      <c r="A16" s="1087" t="s">
        <v>493</v>
      </c>
      <c r="B16" s="372" t="s">
        <v>494</v>
      </c>
      <c r="C16" s="373" t="s">
        <v>490</v>
      </c>
      <c r="D16" s="374">
        <v>600</v>
      </c>
      <c r="E16" s="716">
        <v>5.6</v>
      </c>
      <c r="F16" s="717">
        <v>0</v>
      </c>
      <c r="G16" s="718">
        <v>0</v>
      </c>
      <c r="H16" s="375">
        <f>SUM(E16:G16)</f>
        <v>5.6</v>
      </c>
      <c r="I16" s="753">
        <v>5.2</v>
      </c>
      <c r="J16" s="754">
        <v>0</v>
      </c>
      <c r="K16" s="755">
        <v>0</v>
      </c>
      <c r="L16" s="376">
        <v>5.2</v>
      </c>
      <c r="M16" s="637">
        <f t="shared" si="0"/>
        <v>0.9285714285714287</v>
      </c>
      <c r="N16" s="361"/>
    </row>
    <row r="17" spans="1:14" ht="20.25" customHeight="1">
      <c r="A17" s="1089"/>
      <c r="B17" s="1090" t="s">
        <v>485</v>
      </c>
      <c r="C17" s="1091"/>
      <c r="D17" s="377">
        <f aca="true" t="shared" si="3" ref="D17:L17">SUM(D16)</f>
        <v>600</v>
      </c>
      <c r="E17" s="719">
        <f t="shared" si="3"/>
        <v>5.6</v>
      </c>
      <c r="F17" s="720">
        <f t="shared" si="3"/>
        <v>0</v>
      </c>
      <c r="G17" s="721">
        <f t="shared" si="3"/>
        <v>0</v>
      </c>
      <c r="H17" s="721">
        <f t="shared" si="3"/>
        <v>5.6</v>
      </c>
      <c r="I17" s="721">
        <f t="shared" si="3"/>
        <v>5.2</v>
      </c>
      <c r="J17" s="721">
        <f t="shared" si="3"/>
        <v>0</v>
      </c>
      <c r="K17" s="721">
        <f t="shared" si="3"/>
        <v>0</v>
      </c>
      <c r="L17" s="721">
        <f t="shared" si="3"/>
        <v>5.2</v>
      </c>
      <c r="M17" s="1037">
        <f t="shared" si="0"/>
        <v>0.9285714285714287</v>
      </c>
      <c r="N17" s="361"/>
    </row>
    <row r="18" spans="1:14" ht="20.25" customHeight="1">
      <c r="A18" s="1087" t="s">
        <v>495</v>
      </c>
      <c r="B18" s="666" t="s">
        <v>496</v>
      </c>
      <c r="C18" s="684" t="s">
        <v>497</v>
      </c>
      <c r="D18" s="668">
        <v>120591</v>
      </c>
      <c r="E18" s="728">
        <v>139491.7</v>
      </c>
      <c r="F18" s="729">
        <v>4943.1</v>
      </c>
      <c r="G18" s="730">
        <v>1083</v>
      </c>
      <c r="H18" s="688">
        <f>SUM(E18:G18)</f>
        <v>145517.80000000002</v>
      </c>
      <c r="I18" s="759">
        <v>137591.4</v>
      </c>
      <c r="J18" s="729">
        <v>4847.6</v>
      </c>
      <c r="K18" s="760">
        <v>858.7</v>
      </c>
      <c r="L18" s="689">
        <f>SUM(I18:K18)</f>
        <v>143297.7</v>
      </c>
      <c r="M18" s="671">
        <f t="shared" si="0"/>
        <v>0.9847434471934017</v>
      </c>
      <c r="N18" s="361"/>
    </row>
    <row r="19" spans="1:14" ht="20.25" customHeight="1">
      <c r="A19" s="1088"/>
      <c r="B19" s="672" t="s">
        <v>498</v>
      </c>
      <c r="C19" s="685" t="s">
        <v>490</v>
      </c>
      <c r="D19" s="654">
        <v>3900</v>
      </c>
      <c r="E19" s="731">
        <v>0</v>
      </c>
      <c r="F19" s="732">
        <v>3922</v>
      </c>
      <c r="G19" s="733">
        <v>0</v>
      </c>
      <c r="H19" s="674">
        <f>SUM(E19:G19)</f>
        <v>3922</v>
      </c>
      <c r="I19" s="761">
        <v>0</v>
      </c>
      <c r="J19" s="711">
        <v>421.3</v>
      </c>
      <c r="K19" s="750">
        <v>0</v>
      </c>
      <c r="L19" s="690">
        <f>SUM(I19:K19)</f>
        <v>421.3</v>
      </c>
      <c r="M19" s="676">
        <f t="shared" si="0"/>
        <v>0.10741968383477818</v>
      </c>
      <c r="N19" s="361"/>
    </row>
    <row r="20" spans="1:14" ht="20.25" customHeight="1">
      <c r="A20" s="1088"/>
      <c r="B20" s="672" t="s">
        <v>499</v>
      </c>
      <c r="C20" s="685" t="s">
        <v>492</v>
      </c>
      <c r="D20" s="654">
        <v>30920</v>
      </c>
      <c r="E20" s="731">
        <v>4720.3</v>
      </c>
      <c r="F20" s="732">
        <v>18494.1</v>
      </c>
      <c r="G20" s="733">
        <v>0</v>
      </c>
      <c r="H20" s="674">
        <f>SUM(E20:G20)</f>
        <v>23214.399999999998</v>
      </c>
      <c r="I20" s="761">
        <v>4710.7</v>
      </c>
      <c r="J20" s="711">
        <v>16698.3</v>
      </c>
      <c r="K20" s="750">
        <v>0</v>
      </c>
      <c r="L20" s="690">
        <f>SUM(I20:K20)</f>
        <v>21409</v>
      </c>
      <c r="M20" s="676">
        <f t="shared" si="0"/>
        <v>0.9222293059480323</v>
      </c>
      <c r="N20" s="361"/>
    </row>
    <row r="21" spans="1:14" ht="20.25" customHeight="1">
      <c r="A21" s="1088"/>
      <c r="B21" s="677" t="s">
        <v>500</v>
      </c>
      <c r="C21" s="686" t="s">
        <v>484</v>
      </c>
      <c r="D21" s="679">
        <v>0</v>
      </c>
      <c r="E21" s="725">
        <v>49.9</v>
      </c>
      <c r="F21" s="726">
        <v>0</v>
      </c>
      <c r="G21" s="727">
        <v>0</v>
      </c>
      <c r="H21" s="681">
        <f>SUM(E21:G21)</f>
        <v>49.9</v>
      </c>
      <c r="I21" s="758">
        <v>49.9</v>
      </c>
      <c r="J21" s="714">
        <v>0</v>
      </c>
      <c r="K21" s="752">
        <v>0</v>
      </c>
      <c r="L21" s="691">
        <f>SUM(I21:K21)</f>
        <v>49.9</v>
      </c>
      <c r="M21" s="687">
        <f t="shared" si="0"/>
        <v>1</v>
      </c>
      <c r="N21" s="361"/>
    </row>
    <row r="22" spans="1:14" ht="20.25" customHeight="1">
      <c r="A22" s="1089"/>
      <c r="B22" s="1090" t="s">
        <v>485</v>
      </c>
      <c r="C22" s="1091"/>
      <c r="D22" s="379">
        <f aca="true" t="shared" si="4" ref="D22:L22">SUM(D18:D21)</f>
        <v>155411</v>
      </c>
      <c r="E22" s="734">
        <f t="shared" si="4"/>
        <v>144261.9</v>
      </c>
      <c r="F22" s="735">
        <f t="shared" si="4"/>
        <v>27359.199999999997</v>
      </c>
      <c r="G22" s="736">
        <f t="shared" si="4"/>
        <v>1083</v>
      </c>
      <c r="H22" s="379">
        <f t="shared" si="4"/>
        <v>172704.1</v>
      </c>
      <c r="I22" s="734">
        <f t="shared" si="4"/>
        <v>142352</v>
      </c>
      <c r="J22" s="735">
        <f t="shared" si="4"/>
        <v>21967.2</v>
      </c>
      <c r="K22" s="736">
        <f t="shared" si="4"/>
        <v>858.7</v>
      </c>
      <c r="L22" s="382">
        <f t="shared" si="4"/>
        <v>165177.9</v>
      </c>
      <c r="M22" s="518">
        <f t="shared" si="0"/>
        <v>0.9564214167469098</v>
      </c>
      <c r="N22" s="361"/>
    </row>
    <row r="23" spans="1:14" ht="20.25" customHeight="1">
      <c r="A23" s="1087" t="s">
        <v>501</v>
      </c>
      <c r="B23" s="666" t="s">
        <v>502</v>
      </c>
      <c r="C23" s="684" t="s">
        <v>608</v>
      </c>
      <c r="D23" s="668">
        <v>29158</v>
      </c>
      <c r="E23" s="707">
        <v>25486.3</v>
      </c>
      <c r="F23" s="708">
        <v>0</v>
      </c>
      <c r="G23" s="709">
        <v>1554.4</v>
      </c>
      <c r="H23" s="669">
        <f>SUM(E23:G23)</f>
        <v>27040.7</v>
      </c>
      <c r="I23" s="747">
        <v>25320.5</v>
      </c>
      <c r="J23" s="723">
        <v>0</v>
      </c>
      <c r="K23" s="762">
        <v>1477.2</v>
      </c>
      <c r="L23" s="689">
        <f>SUM(I23:K23)</f>
        <v>26797.7</v>
      </c>
      <c r="M23" s="671">
        <f t="shared" si="0"/>
        <v>0.9910135462469537</v>
      </c>
      <c r="N23" s="361"/>
    </row>
    <row r="24" spans="1:14" ht="20.25" customHeight="1">
      <c r="A24" s="1088"/>
      <c r="B24" s="677" t="s">
        <v>503</v>
      </c>
      <c r="C24" s="686" t="s">
        <v>492</v>
      </c>
      <c r="D24" s="679">
        <v>9410.8</v>
      </c>
      <c r="E24" s="725">
        <v>0</v>
      </c>
      <c r="F24" s="726">
        <v>1819.8</v>
      </c>
      <c r="G24" s="727">
        <v>0</v>
      </c>
      <c r="H24" s="681">
        <f>SUM(E24:G24)</f>
        <v>1819.8</v>
      </c>
      <c r="I24" s="758">
        <v>0</v>
      </c>
      <c r="J24" s="714">
        <v>251.6</v>
      </c>
      <c r="K24" s="752">
        <v>0</v>
      </c>
      <c r="L24" s="692">
        <f>SUM(I24:K24)</f>
        <v>251.6</v>
      </c>
      <c r="M24" s="687">
        <f t="shared" si="0"/>
        <v>0.13825695131333113</v>
      </c>
      <c r="N24" s="361"/>
    </row>
    <row r="25" spans="1:14" ht="20.25" customHeight="1">
      <c r="A25" s="1089"/>
      <c r="B25" s="1090" t="s">
        <v>485</v>
      </c>
      <c r="C25" s="1091"/>
      <c r="D25" s="379">
        <f>SUM(D23:D24)</f>
        <v>38568.8</v>
      </c>
      <c r="E25" s="734">
        <f aca="true" t="shared" si="5" ref="E25:L25">SUM(E23:E24)</f>
        <v>25486.3</v>
      </c>
      <c r="F25" s="735">
        <f t="shared" si="5"/>
        <v>1819.8</v>
      </c>
      <c r="G25" s="736">
        <f t="shared" si="5"/>
        <v>1554.4</v>
      </c>
      <c r="H25" s="379">
        <f t="shared" si="5"/>
        <v>28860.5</v>
      </c>
      <c r="I25" s="734">
        <f t="shared" si="5"/>
        <v>25320.5</v>
      </c>
      <c r="J25" s="735">
        <f t="shared" si="5"/>
        <v>251.6</v>
      </c>
      <c r="K25" s="736">
        <f t="shared" si="5"/>
        <v>1477.2</v>
      </c>
      <c r="L25" s="382">
        <f t="shared" si="5"/>
        <v>27049.3</v>
      </c>
      <c r="M25" s="518">
        <f t="shared" si="0"/>
        <v>0.9372429445089309</v>
      </c>
      <c r="N25" s="361"/>
    </row>
    <row r="26" spans="1:14" ht="20.25" customHeight="1">
      <c r="A26" s="1087" t="s">
        <v>504</v>
      </c>
      <c r="B26" s="666" t="s">
        <v>14</v>
      </c>
      <c r="C26" s="684" t="s">
        <v>505</v>
      </c>
      <c r="D26" s="668">
        <v>317</v>
      </c>
      <c r="E26" s="707">
        <v>30.8</v>
      </c>
      <c r="F26" s="708">
        <v>0</v>
      </c>
      <c r="G26" s="709">
        <v>0</v>
      </c>
      <c r="H26" s="669">
        <f aca="true" t="shared" si="6" ref="H26:H35">SUM(E26:G26)</f>
        <v>30.8</v>
      </c>
      <c r="I26" s="747">
        <v>30.8</v>
      </c>
      <c r="J26" s="723">
        <v>0</v>
      </c>
      <c r="K26" s="748">
        <v>0</v>
      </c>
      <c r="L26" s="689">
        <f aca="true" t="shared" si="7" ref="L26:L35">SUM(I26:K26)</f>
        <v>30.8</v>
      </c>
      <c r="M26" s="671">
        <f t="shared" si="0"/>
        <v>1</v>
      </c>
      <c r="N26" s="361"/>
    </row>
    <row r="27" spans="1:14" ht="20.25" customHeight="1">
      <c r="A27" s="1087"/>
      <c r="B27" s="672" t="s">
        <v>602</v>
      </c>
      <c r="C27" s="693" t="s">
        <v>530</v>
      </c>
      <c r="D27" s="654">
        <v>0</v>
      </c>
      <c r="E27" s="710">
        <v>5349.5</v>
      </c>
      <c r="F27" s="711">
        <v>0</v>
      </c>
      <c r="G27" s="712">
        <v>0</v>
      </c>
      <c r="H27" s="674">
        <f t="shared" si="6"/>
        <v>5349.5</v>
      </c>
      <c r="I27" s="763">
        <v>0</v>
      </c>
      <c r="J27" s="732">
        <v>0</v>
      </c>
      <c r="K27" s="750">
        <v>0</v>
      </c>
      <c r="L27" s="690">
        <v>0</v>
      </c>
      <c r="M27" s="676">
        <v>0</v>
      </c>
      <c r="N27" s="361"/>
    </row>
    <row r="28" spans="1:14" ht="20.25" customHeight="1">
      <c r="A28" s="1088"/>
      <c r="B28" s="672" t="s">
        <v>506</v>
      </c>
      <c r="C28" s="685" t="s">
        <v>507</v>
      </c>
      <c r="D28" s="654">
        <v>4100</v>
      </c>
      <c r="E28" s="710">
        <v>3288.8</v>
      </c>
      <c r="F28" s="711">
        <v>0</v>
      </c>
      <c r="G28" s="712">
        <v>0</v>
      </c>
      <c r="H28" s="674">
        <f t="shared" si="6"/>
        <v>3288.8</v>
      </c>
      <c r="I28" s="749">
        <v>3286</v>
      </c>
      <c r="J28" s="732">
        <v>0</v>
      </c>
      <c r="K28" s="750">
        <v>0</v>
      </c>
      <c r="L28" s="690">
        <f t="shared" si="7"/>
        <v>3286</v>
      </c>
      <c r="M28" s="676">
        <f aca="true" t="shared" si="8" ref="M28:M40">L28/H28</f>
        <v>0.9991486256385307</v>
      </c>
      <c r="N28" s="361"/>
    </row>
    <row r="29" spans="1:14" ht="20.25" customHeight="1">
      <c r="A29" s="1088"/>
      <c r="B29" s="672" t="s">
        <v>508</v>
      </c>
      <c r="C29" s="685" t="s">
        <v>509</v>
      </c>
      <c r="D29" s="654">
        <v>265</v>
      </c>
      <c r="E29" s="710">
        <v>275.5</v>
      </c>
      <c r="F29" s="711">
        <v>0</v>
      </c>
      <c r="G29" s="712">
        <v>0</v>
      </c>
      <c r="H29" s="674">
        <f t="shared" si="6"/>
        <v>275.5</v>
      </c>
      <c r="I29" s="749">
        <v>265.6</v>
      </c>
      <c r="J29" s="732">
        <v>0</v>
      </c>
      <c r="K29" s="750">
        <v>0</v>
      </c>
      <c r="L29" s="690">
        <f t="shared" si="7"/>
        <v>265.6</v>
      </c>
      <c r="M29" s="676">
        <f t="shared" si="8"/>
        <v>0.9640653357531761</v>
      </c>
      <c r="N29" s="361"/>
    </row>
    <row r="30" spans="1:14" ht="20.25" customHeight="1">
      <c r="A30" s="1088"/>
      <c r="B30" s="672" t="s">
        <v>369</v>
      </c>
      <c r="C30" s="685" t="s">
        <v>478</v>
      </c>
      <c r="D30" s="654">
        <v>18437</v>
      </c>
      <c r="E30" s="710">
        <v>19435.2</v>
      </c>
      <c r="F30" s="711">
        <v>0</v>
      </c>
      <c r="G30" s="712">
        <v>200</v>
      </c>
      <c r="H30" s="674">
        <f t="shared" si="6"/>
        <v>19635.2</v>
      </c>
      <c r="I30" s="749">
        <v>18476.2</v>
      </c>
      <c r="J30" s="732">
        <v>0</v>
      </c>
      <c r="K30" s="757">
        <v>100</v>
      </c>
      <c r="L30" s="690">
        <f t="shared" si="7"/>
        <v>18576.2</v>
      </c>
      <c r="M30" s="676">
        <f t="shared" si="8"/>
        <v>0.9460662483702738</v>
      </c>
      <c r="N30" s="361"/>
    </row>
    <row r="31" spans="1:14" ht="20.25" customHeight="1">
      <c r="A31" s="1088"/>
      <c r="B31" s="672" t="s">
        <v>510</v>
      </c>
      <c r="C31" s="783" t="s">
        <v>488</v>
      </c>
      <c r="D31" s="654">
        <v>250</v>
      </c>
      <c r="E31" s="710">
        <v>250</v>
      </c>
      <c r="F31" s="711">
        <v>3780</v>
      </c>
      <c r="G31" s="712">
        <v>0</v>
      </c>
      <c r="H31" s="674">
        <f t="shared" si="6"/>
        <v>4030</v>
      </c>
      <c r="I31" s="749">
        <v>150.2</v>
      </c>
      <c r="J31" s="732">
        <v>3755.2</v>
      </c>
      <c r="K31" s="750">
        <v>0</v>
      </c>
      <c r="L31" s="690">
        <f t="shared" si="7"/>
        <v>3905.3999999999996</v>
      </c>
      <c r="M31" s="676">
        <f t="shared" si="8"/>
        <v>0.9690818858560794</v>
      </c>
      <c r="N31" s="361"/>
    </row>
    <row r="32" spans="1:14" ht="20.25" customHeight="1">
      <c r="A32" s="1088"/>
      <c r="B32" s="672" t="s">
        <v>511</v>
      </c>
      <c r="C32" s="673" t="s">
        <v>608</v>
      </c>
      <c r="D32" s="654">
        <v>0</v>
      </c>
      <c r="E32" s="710">
        <v>0</v>
      </c>
      <c r="F32" s="711">
        <v>0</v>
      </c>
      <c r="G32" s="712">
        <v>60</v>
      </c>
      <c r="H32" s="674">
        <f t="shared" si="6"/>
        <v>60</v>
      </c>
      <c r="I32" s="749">
        <v>0</v>
      </c>
      <c r="J32" s="732">
        <v>0</v>
      </c>
      <c r="K32" s="750">
        <v>60</v>
      </c>
      <c r="L32" s="690">
        <f t="shared" si="7"/>
        <v>60</v>
      </c>
      <c r="M32" s="676">
        <f t="shared" si="8"/>
        <v>1</v>
      </c>
      <c r="N32" s="361"/>
    </row>
    <row r="33" spans="1:14" ht="20.25" customHeight="1">
      <c r="A33" s="1088"/>
      <c r="B33" s="672" t="s">
        <v>512</v>
      </c>
      <c r="C33" s="685" t="s">
        <v>497</v>
      </c>
      <c r="D33" s="654">
        <v>12117</v>
      </c>
      <c r="E33" s="710">
        <v>10578.4</v>
      </c>
      <c r="F33" s="711">
        <v>48</v>
      </c>
      <c r="G33" s="712">
        <v>1547</v>
      </c>
      <c r="H33" s="674">
        <f t="shared" si="6"/>
        <v>12173.4</v>
      </c>
      <c r="I33" s="749">
        <v>9724.8</v>
      </c>
      <c r="J33" s="732">
        <v>48</v>
      </c>
      <c r="K33" s="757">
        <v>1014</v>
      </c>
      <c r="L33" s="675">
        <f t="shared" si="7"/>
        <v>10786.8</v>
      </c>
      <c r="M33" s="694">
        <f t="shared" si="8"/>
        <v>0.8860959140420918</v>
      </c>
      <c r="N33" s="361"/>
    </row>
    <row r="34" spans="1:14" ht="20.25" customHeight="1">
      <c r="A34" s="1088"/>
      <c r="B34" s="672" t="s">
        <v>513</v>
      </c>
      <c r="C34" s="685" t="s">
        <v>492</v>
      </c>
      <c r="D34" s="654">
        <v>4500</v>
      </c>
      <c r="E34" s="710">
        <v>200</v>
      </c>
      <c r="F34" s="711">
        <v>126.9</v>
      </c>
      <c r="G34" s="712">
        <v>0</v>
      </c>
      <c r="H34" s="674">
        <f t="shared" si="6"/>
        <v>326.9</v>
      </c>
      <c r="I34" s="749">
        <v>98</v>
      </c>
      <c r="J34" s="711">
        <v>126.9</v>
      </c>
      <c r="K34" s="750">
        <v>0</v>
      </c>
      <c r="L34" s="656">
        <f t="shared" si="7"/>
        <v>224.9</v>
      </c>
      <c r="M34" s="694">
        <f t="shared" si="8"/>
        <v>0.6879779749158765</v>
      </c>
      <c r="N34" s="361"/>
    </row>
    <row r="35" spans="1:14" ht="20.25" customHeight="1">
      <c r="A35" s="1088"/>
      <c r="B35" s="677" t="s">
        <v>514</v>
      </c>
      <c r="C35" s="686" t="s">
        <v>515</v>
      </c>
      <c r="D35" s="679">
        <v>0</v>
      </c>
      <c r="E35" s="713">
        <v>286.2</v>
      </c>
      <c r="F35" s="714">
        <v>0</v>
      </c>
      <c r="G35" s="715">
        <v>0</v>
      </c>
      <c r="H35" s="681">
        <f t="shared" si="6"/>
        <v>286.2</v>
      </c>
      <c r="I35" s="751">
        <v>286.1</v>
      </c>
      <c r="J35" s="714">
        <v>0</v>
      </c>
      <c r="K35" s="752">
        <v>0</v>
      </c>
      <c r="L35" s="682">
        <f t="shared" si="7"/>
        <v>286.1</v>
      </c>
      <c r="M35" s="695">
        <f t="shared" si="8"/>
        <v>0.9996505939902167</v>
      </c>
      <c r="N35" s="361"/>
    </row>
    <row r="36" spans="1:14" ht="20.25" customHeight="1">
      <c r="A36" s="1089"/>
      <c r="B36" s="1090" t="s">
        <v>485</v>
      </c>
      <c r="C36" s="1091"/>
      <c r="D36" s="379">
        <f aca="true" t="shared" si="9" ref="D36:L36">SUM(D26:D35)</f>
        <v>39986</v>
      </c>
      <c r="E36" s="734">
        <f t="shared" si="9"/>
        <v>39694.4</v>
      </c>
      <c r="F36" s="735">
        <f t="shared" si="9"/>
        <v>3954.9</v>
      </c>
      <c r="G36" s="736">
        <f t="shared" si="9"/>
        <v>1807</v>
      </c>
      <c r="H36" s="379">
        <f t="shared" si="9"/>
        <v>45456.3</v>
      </c>
      <c r="I36" s="734">
        <f t="shared" si="9"/>
        <v>32317.7</v>
      </c>
      <c r="J36" s="735">
        <f t="shared" si="9"/>
        <v>3930.1</v>
      </c>
      <c r="K36" s="736">
        <f t="shared" si="9"/>
        <v>1174</v>
      </c>
      <c r="L36" s="382">
        <f t="shared" si="9"/>
        <v>37421.8</v>
      </c>
      <c r="M36" s="378">
        <f t="shared" si="8"/>
        <v>0.8232478226340464</v>
      </c>
      <c r="N36" s="361"/>
    </row>
    <row r="37" spans="1:14" ht="20.25" customHeight="1">
      <c r="A37" s="1098" t="s">
        <v>516</v>
      </c>
      <c r="B37" s="666" t="s">
        <v>517</v>
      </c>
      <c r="C37" s="380" t="s">
        <v>518</v>
      </c>
      <c r="D37" s="668">
        <v>140</v>
      </c>
      <c r="E37" s="707">
        <v>140</v>
      </c>
      <c r="F37" s="708">
        <v>0</v>
      </c>
      <c r="G37" s="709">
        <v>0</v>
      </c>
      <c r="H37" s="669">
        <f>SUM(E37:G37)</f>
        <v>140</v>
      </c>
      <c r="I37" s="747">
        <v>0</v>
      </c>
      <c r="J37" s="723">
        <v>0</v>
      </c>
      <c r="K37" s="748">
        <v>0</v>
      </c>
      <c r="L37" s="670">
        <f>SUM(I37:K37)</f>
        <v>0</v>
      </c>
      <c r="M37" s="696">
        <f t="shared" si="8"/>
        <v>0</v>
      </c>
      <c r="N37" s="361"/>
    </row>
    <row r="38" spans="1:14" ht="20.25" customHeight="1">
      <c r="A38" s="1088"/>
      <c r="B38" s="677" t="s">
        <v>519</v>
      </c>
      <c r="C38" s="678" t="s">
        <v>608</v>
      </c>
      <c r="D38" s="679">
        <v>3145</v>
      </c>
      <c r="E38" s="713">
        <v>964.9</v>
      </c>
      <c r="F38" s="714">
        <v>336</v>
      </c>
      <c r="G38" s="715">
        <v>0</v>
      </c>
      <c r="H38" s="681">
        <f>SUM(E38:G38)</f>
        <v>1300.9</v>
      </c>
      <c r="I38" s="751">
        <v>939.3</v>
      </c>
      <c r="J38" s="726">
        <v>336</v>
      </c>
      <c r="K38" s="764">
        <v>0</v>
      </c>
      <c r="L38" s="682">
        <f>SUM(I38:K38)</f>
        <v>1275.3</v>
      </c>
      <c r="M38" s="695">
        <f t="shared" si="8"/>
        <v>0.9803213160119916</v>
      </c>
      <c r="N38" s="361"/>
    </row>
    <row r="39" spans="1:14" ht="20.25" customHeight="1">
      <c r="A39" s="1089"/>
      <c r="B39" s="1090" t="s">
        <v>485</v>
      </c>
      <c r="C39" s="1091"/>
      <c r="D39" s="379">
        <f>SUM(D37:D38)</f>
        <v>3285</v>
      </c>
      <c r="E39" s="734">
        <f aca="true" t="shared" si="10" ref="E39:L39">SUM(E37:E38)</f>
        <v>1104.9</v>
      </c>
      <c r="F39" s="735">
        <f t="shared" si="10"/>
        <v>336</v>
      </c>
      <c r="G39" s="736">
        <f t="shared" si="10"/>
        <v>0</v>
      </c>
      <c r="H39" s="379">
        <f t="shared" si="10"/>
        <v>1440.9</v>
      </c>
      <c r="I39" s="734">
        <f t="shared" si="10"/>
        <v>939.3</v>
      </c>
      <c r="J39" s="735">
        <f t="shared" si="10"/>
        <v>336</v>
      </c>
      <c r="K39" s="736">
        <f t="shared" si="10"/>
        <v>0</v>
      </c>
      <c r="L39" s="382">
        <f t="shared" si="10"/>
        <v>1275.3</v>
      </c>
      <c r="M39" s="518">
        <f t="shared" si="8"/>
        <v>0.8850718301061835</v>
      </c>
      <c r="N39" s="361"/>
    </row>
    <row r="40" spans="1:14" ht="20.25" customHeight="1">
      <c r="A40" s="1098" t="s">
        <v>520</v>
      </c>
      <c r="B40" s="666" t="s">
        <v>521</v>
      </c>
      <c r="C40" s="684" t="s">
        <v>505</v>
      </c>
      <c r="D40" s="697">
        <v>0</v>
      </c>
      <c r="E40" s="737">
        <v>5</v>
      </c>
      <c r="F40" s="738">
        <v>0</v>
      </c>
      <c r="G40" s="739">
        <v>0</v>
      </c>
      <c r="H40" s="669">
        <f aca="true" t="shared" si="11" ref="H40:H46">SUM(E40:G40)</f>
        <v>5</v>
      </c>
      <c r="I40" s="765">
        <v>0.45</v>
      </c>
      <c r="J40" s="738">
        <v>0</v>
      </c>
      <c r="K40" s="766">
        <v>0</v>
      </c>
      <c r="L40" s="670">
        <f aca="true" t="shared" si="12" ref="L40:L46">SUM(I40:K40)</f>
        <v>0.45</v>
      </c>
      <c r="M40" s="696">
        <f t="shared" si="8"/>
        <v>0.09</v>
      </c>
      <c r="N40" s="361"/>
    </row>
    <row r="41" spans="1:14" ht="20.25" customHeight="1">
      <c r="A41" s="1099"/>
      <c r="B41" s="672" t="s">
        <v>522</v>
      </c>
      <c r="C41" s="782" t="s">
        <v>488</v>
      </c>
      <c r="D41" s="654">
        <v>5</v>
      </c>
      <c r="E41" s="710">
        <v>0</v>
      </c>
      <c r="F41" s="711">
        <v>0</v>
      </c>
      <c r="G41" s="712">
        <v>0</v>
      </c>
      <c r="H41" s="674">
        <f t="shared" si="11"/>
        <v>0</v>
      </c>
      <c r="I41" s="749">
        <v>0</v>
      </c>
      <c r="J41" s="732">
        <v>0</v>
      </c>
      <c r="K41" s="750">
        <v>0</v>
      </c>
      <c r="L41" s="675">
        <f t="shared" si="12"/>
        <v>0</v>
      </c>
      <c r="M41" s="694">
        <v>0</v>
      </c>
      <c r="N41" s="361"/>
    </row>
    <row r="42" spans="1:14" ht="20.25" customHeight="1">
      <c r="A42" s="1099"/>
      <c r="B42" s="672" t="s">
        <v>523</v>
      </c>
      <c r="C42" s="673" t="s">
        <v>608</v>
      </c>
      <c r="D42" s="654">
        <v>270</v>
      </c>
      <c r="E42" s="710">
        <v>270</v>
      </c>
      <c r="F42" s="711">
        <v>0</v>
      </c>
      <c r="G42" s="712">
        <v>0</v>
      </c>
      <c r="H42" s="674">
        <f t="shared" si="11"/>
        <v>270</v>
      </c>
      <c r="I42" s="749">
        <v>240.1</v>
      </c>
      <c r="J42" s="732">
        <v>0</v>
      </c>
      <c r="K42" s="750">
        <v>0</v>
      </c>
      <c r="L42" s="675">
        <f t="shared" si="12"/>
        <v>240.1</v>
      </c>
      <c r="M42" s="694">
        <f aca="true" t="shared" si="13" ref="M42:M61">L42/H42</f>
        <v>0.8892592592592592</v>
      </c>
      <c r="N42" s="361"/>
    </row>
    <row r="43" spans="1:14" ht="20.25" customHeight="1">
      <c r="A43" s="1099"/>
      <c r="B43" s="672" t="s">
        <v>524</v>
      </c>
      <c r="C43" s="685" t="s">
        <v>490</v>
      </c>
      <c r="D43" s="654">
        <v>154.6</v>
      </c>
      <c r="E43" s="710">
        <v>269.6</v>
      </c>
      <c r="F43" s="711">
        <v>0</v>
      </c>
      <c r="G43" s="712">
        <v>0</v>
      </c>
      <c r="H43" s="674">
        <f t="shared" si="11"/>
        <v>269.6</v>
      </c>
      <c r="I43" s="749">
        <v>262.9</v>
      </c>
      <c r="J43" s="732">
        <v>0</v>
      </c>
      <c r="K43" s="750">
        <v>0</v>
      </c>
      <c r="L43" s="675">
        <f t="shared" si="12"/>
        <v>262.9</v>
      </c>
      <c r="M43" s="694">
        <f t="shared" si="13"/>
        <v>0.9751483679525221</v>
      </c>
      <c r="N43" s="361"/>
    </row>
    <row r="44" spans="1:14" ht="20.25" customHeight="1">
      <c r="A44" s="1099"/>
      <c r="B44" s="672" t="s">
        <v>525</v>
      </c>
      <c r="C44" s="685" t="s">
        <v>492</v>
      </c>
      <c r="D44" s="654">
        <v>6845.5</v>
      </c>
      <c r="E44" s="710">
        <v>5420</v>
      </c>
      <c r="F44" s="711">
        <v>3992.3</v>
      </c>
      <c r="G44" s="712">
        <v>0</v>
      </c>
      <c r="H44" s="674">
        <f t="shared" si="11"/>
        <v>9412.3</v>
      </c>
      <c r="I44" s="749">
        <v>841</v>
      </c>
      <c r="J44" s="711">
        <v>1914.4</v>
      </c>
      <c r="K44" s="750">
        <v>0</v>
      </c>
      <c r="L44" s="675">
        <f t="shared" si="12"/>
        <v>2755.4</v>
      </c>
      <c r="M44" s="694">
        <f t="shared" si="13"/>
        <v>0.29274460015086645</v>
      </c>
      <c r="N44" s="368"/>
    </row>
    <row r="45" spans="1:14" ht="20.25" customHeight="1">
      <c r="A45" s="1099"/>
      <c r="B45" s="672" t="s">
        <v>526</v>
      </c>
      <c r="C45" s="685" t="s">
        <v>480</v>
      </c>
      <c r="D45" s="654">
        <v>100</v>
      </c>
      <c r="E45" s="710">
        <v>50</v>
      </c>
      <c r="F45" s="711">
        <v>0</v>
      </c>
      <c r="G45" s="712">
        <v>0</v>
      </c>
      <c r="H45" s="674">
        <f t="shared" si="11"/>
        <v>50</v>
      </c>
      <c r="I45" s="749">
        <v>0</v>
      </c>
      <c r="J45" s="732">
        <v>0</v>
      </c>
      <c r="K45" s="750">
        <v>0</v>
      </c>
      <c r="L45" s="675">
        <f t="shared" si="12"/>
        <v>0</v>
      </c>
      <c r="M45" s="694">
        <f t="shared" si="13"/>
        <v>0</v>
      </c>
      <c r="N45" s="361"/>
    </row>
    <row r="46" spans="1:14" ht="20.25" customHeight="1">
      <c r="A46" s="1099"/>
      <c r="B46" s="677" t="s">
        <v>527</v>
      </c>
      <c r="C46" s="686" t="s">
        <v>482</v>
      </c>
      <c r="D46" s="679">
        <v>1000</v>
      </c>
      <c r="E46" s="713">
        <v>1000</v>
      </c>
      <c r="F46" s="714">
        <v>0</v>
      </c>
      <c r="G46" s="715">
        <v>0</v>
      </c>
      <c r="H46" s="681">
        <f t="shared" si="11"/>
        <v>1000</v>
      </c>
      <c r="I46" s="751">
        <v>38.8</v>
      </c>
      <c r="J46" s="726">
        <v>0</v>
      </c>
      <c r="K46" s="752">
        <v>0</v>
      </c>
      <c r="L46" s="682">
        <f t="shared" si="12"/>
        <v>38.8</v>
      </c>
      <c r="M46" s="695">
        <f t="shared" si="13"/>
        <v>0.038799999999999994</v>
      </c>
      <c r="N46" s="361"/>
    </row>
    <row r="47" spans="1:14" ht="20.25" customHeight="1">
      <c r="A47" s="1100"/>
      <c r="B47" s="1090" t="s">
        <v>485</v>
      </c>
      <c r="C47" s="1091"/>
      <c r="D47" s="379">
        <f>SUM(D40:D46)</f>
        <v>8375.1</v>
      </c>
      <c r="E47" s="734">
        <f>SUM(E40:E46)</f>
        <v>7014.6</v>
      </c>
      <c r="F47" s="735">
        <f aca="true" t="shared" si="14" ref="F47:L47">SUM(F40:F46)</f>
        <v>3992.3</v>
      </c>
      <c r="G47" s="736">
        <f t="shared" si="14"/>
        <v>0</v>
      </c>
      <c r="H47" s="379">
        <f t="shared" si="14"/>
        <v>11006.9</v>
      </c>
      <c r="I47" s="734">
        <f t="shared" si="14"/>
        <v>1383.2499999999998</v>
      </c>
      <c r="J47" s="735">
        <f t="shared" si="14"/>
        <v>1914.4</v>
      </c>
      <c r="K47" s="736">
        <f t="shared" si="14"/>
        <v>0</v>
      </c>
      <c r="L47" s="382">
        <f t="shared" si="14"/>
        <v>3297.65</v>
      </c>
      <c r="M47" s="378">
        <f t="shared" si="13"/>
        <v>0.2995984337097639</v>
      </c>
      <c r="N47" s="361"/>
    </row>
    <row r="48" spans="1:14" ht="20.25" customHeight="1">
      <c r="A48" s="1087" t="s">
        <v>528</v>
      </c>
      <c r="B48" s="666" t="s">
        <v>529</v>
      </c>
      <c r="C48" s="684" t="s">
        <v>530</v>
      </c>
      <c r="D48" s="668">
        <v>2850</v>
      </c>
      <c r="E48" s="707">
        <v>560</v>
      </c>
      <c r="F48" s="708">
        <v>0</v>
      </c>
      <c r="G48" s="709">
        <v>0</v>
      </c>
      <c r="H48" s="669">
        <f aca="true" t="shared" si="15" ref="H48:H57">SUM(E48:G48)</f>
        <v>560</v>
      </c>
      <c r="I48" s="747">
        <v>360</v>
      </c>
      <c r="J48" s="723">
        <v>0</v>
      </c>
      <c r="K48" s="748">
        <v>0</v>
      </c>
      <c r="L48" s="670">
        <f aca="true" t="shared" si="16" ref="L48:L57">SUM(I48:K48)</f>
        <v>360</v>
      </c>
      <c r="M48" s="696">
        <f t="shared" si="13"/>
        <v>0.6428571428571429</v>
      </c>
      <c r="N48" s="361"/>
    </row>
    <row r="49" spans="1:14" ht="20.25" customHeight="1">
      <c r="A49" s="1088"/>
      <c r="B49" s="672" t="s">
        <v>15</v>
      </c>
      <c r="C49" s="685" t="s">
        <v>531</v>
      </c>
      <c r="D49" s="654">
        <v>60440</v>
      </c>
      <c r="E49" s="710">
        <v>48772.6</v>
      </c>
      <c r="F49" s="711">
        <v>380</v>
      </c>
      <c r="G49" s="712">
        <v>0</v>
      </c>
      <c r="H49" s="674">
        <f t="shared" si="15"/>
        <v>49152.6</v>
      </c>
      <c r="I49" s="749">
        <v>39738.5</v>
      </c>
      <c r="J49" s="711">
        <v>119.5</v>
      </c>
      <c r="K49" s="750">
        <v>0</v>
      </c>
      <c r="L49" s="675">
        <f t="shared" si="16"/>
        <v>39858</v>
      </c>
      <c r="M49" s="694">
        <f t="shared" si="13"/>
        <v>0.810903187216953</v>
      </c>
      <c r="N49" s="361"/>
    </row>
    <row r="50" spans="1:14" ht="20.25" customHeight="1">
      <c r="A50" s="1088"/>
      <c r="B50" s="672" t="s">
        <v>16</v>
      </c>
      <c r="C50" s="685" t="s">
        <v>507</v>
      </c>
      <c r="D50" s="654">
        <v>44402</v>
      </c>
      <c r="E50" s="710">
        <v>32691.9</v>
      </c>
      <c r="F50" s="711">
        <v>1830.4</v>
      </c>
      <c r="G50" s="712">
        <v>0</v>
      </c>
      <c r="H50" s="674">
        <f t="shared" si="15"/>
        <v>34522.3</v>
      </c>
      <c r="I50" s="749">
        <v>31882.4</v>
      </c>
      <c r="J50" s="1044">
        <v>1442.2</v>
      </c>
      <c r="K50" s="750">
        <v>0</v>
      </c>
      <c r="L50" s="1045">
        <f t="shared" si="16"/>
        <v>33324.6</v>
      </c>
      <c r="M50" s="694">
        <f t="shared" si="13"/>
        <v>0.9653064830558797</v>
      </c>
      <c r="N50" s="361"/>
    </row>
    <row r="51" spans="1:14" ht="20.25" customHeight="1">
      <c r="A51" s="1088"/>
      <c r="B51" s="672" t="s">
        <v>17</v>
      </c>
      <c r="C51" s="685" t="s">
        <v>509</v>
      </c>
      <c r="D51" s="654">
        <v>161084</v>
      </c>
      <c r="E51" s="710">
        <v>161183.4</v>
      </c>
      <c r="F51" s="711">
        <v>0</v>
      </c>
      <c r="G51" s="712">
        <v>0</v>
      </c>
      <c r="H51" s="698">
        <f>SUM(E51:G51)</f>
        <v>161183.4</v>
      </c>
      <c r="I51" s="749">
        <v>160690.5</v>
      </c>
      <c r="J51" s="732">
        <v>0</v>
      </c>
      <c r="K51" s="750">
        <v>0</v>
      </c>
      <c r="L51" s="675">
        <f t="shared" si="16"/>
        <v>160690.5</v>
      </c>
      <c r="M51" s="676">
        <f t="shared" si="13"/>
        <v>0.9969419927858576</v>
      </c>
      <c r="N51" s="361"/>
    </row>
    <row r="52" spans="1:14" ht="20.25" customHeight="1">
      <c r="A52" s="1088"/>
      <c r="B52" s="672" t="s">
        <v>532</v>
      </c>
      <c r="C52" s="685" t="s">
        <v>533</v>
      </c>
      <c r="D52" s="654">
        <v>6277.5</v>
      </c>
      <c r="E52" s="710">
        <v>6548.1</v>
      </c>
      <c r="F52" s="711">
        <v>0</v>
      </c>
      <c r="G52" s="712">
        <v>0</v>
      </c>
      <c r="H52" s="698">
        <f t="shared" si="15"/>
        <v>6548.1</v>
      </c>
      <c r="I52" s="749">
        <v>5568.6</v>
      </c>
      <c r="J52" s="732">
        <v>0</v>
      </c>
      <c r="K52" s="750">
        <v>0</v>
      </c>
      <c r="L52" s="675">
        <f t="shared" si="16"/>
        <v>5568.6</v>
      </c>
      <c r="M52" s="694">
        <f t="shared" si="13"/>
        <v>0.8504146240894306</v>
      </c>
      <c r="N52" s="361"/>
    </row>
    <row r="53" spans="1:14" ht="20.25" customHeight="1">
      <c r="A53" s="1088"/>
      <c r="B53" s="672" t="s">
        <v>534</v>
      </c>
      <c r="C53" s="685" t="s">
        <v>518</v>
      </c>
      <c r="D53" s="654">
        <v>1000</v>
      </c>
      <c r="E53" s="710">
        <v>600</v>
      </c>
      <c r="F53" s="711">
        <v>0</v>
      </c>
      <c r="G53" s="712">
        <v>0</v>
      </c>
      <c r="H53" s="674">
        <f t="shared" si="15"/>
        <v>600</v>
      </c>
      <c r="I53" s="749">
        <v>480</v>
      </c>
      <c r="J53" s="732">
        <v>0</v>
      </c>
      <c r="K53" s="750">
        <v>0</v>
      </c>
      <c r="L53" s="675">
        <f t="shared" si="16"/>
        <v>480</v>
      </c>
      <c r="M53" s="694">
        <f t="shared" si="13"/>
        <v>0.8</v>
      </c>
      <c r="N53" s="361"/>
    </row>
    <row r="54" spans="1:14" ht="20.25" customHeight="1">
      <c r="A54" s="1088"/>
      <c r="B54" s="672" t="s">
        <v>535</v>
      </c>
      <c r="C54" s="685" t="s">
        <v>488</v>
      </c>
      <c r="D54" s="654">
        <v>7802</v>
      </c>
      <c r="E54" s="710">
        <v>10095.3</v>
      </c>
      <c r="F54" s="711">
        <v>19389.5</v>
      </c>
      <c r="G54" s="712">
        <v>0</v>
      </c>
      <c r="H54" s="674">
        <f t="shared" si="15"/>
        <v>29484.8</v>
      </c>
      <c r="I54" s="749">
        <v>7193.3</v>
      </c>
      <c r="J54" s="732">
        <v>0</v>
      </c>
      <c r="K54" s="750">
        <v>0</v>
      </c>
      <c r="L54" s="675">
        <f t="shared" si="16"/>
        <v>7193.3</v>
      </c>
      <c r="M54" s="694">
        <f t="shared" si="13"/>
        <v>0.24396638267853268</v>
      </c>
      <c r="N54" s="361"/>
    </row>
    <row r="55" spans="1:14" ht="20.25" customHeight="1">
      <c r="A55" s="1088"/>
      <c r="B55" s="672" t="s">
        <v>536</v>
      </c>
      <c r="C55" s="685" t="s">
        <v>492</v>
      </c>
      <c r="D55" s="654">
        <v>2900</v>
      </c>
      <c r="E55" s="740">
        <v>0</v>
      </c>
      <c r="F55" s="732">
        <v>0</v>
      </c>
      <c r="G55" s="733">
        <v>0</v>
      </c>
      <c r="H55" s="674">
        <f t="shared" si="15"/>
        <v>0</v>
      </c>
      <c r="I55" s="761">
        <v>0</v>
      </c>
      <c r="J55" s="711">
        <v>0</v>
      </c>
      <c r="K55" s="750">
        <v>0</v>
      </c>
      <c r="L55" s="675">
        <f t="shared" si="16"/>
        <v>0</v>
      </c>
      <c r="M55" s="694">
        <v>0</v>
      </c>
      <c r="N55" s="361"/>
    </row>
    <row r="56" spans="1:14" ht="20.25" customHeight="1">
      <c r="A56" s="1088"/>
      <c r="B56" s="672" t="s">
        <v>537</v>
      </c>
      <c r="C56" s="685" t="s">
        <v>482</v>
      </c>
      <c r="D56" s="654">
        <v>1500</v>
      </c>
      <c r="E56" s="710">
        <v>2500</v>
      </c>
      <c r="F56" s="711">
        <v>0</v>
      </c>
      <c r="G56" s="712">
        <v>0</v>
      </c>
      <c r="H56" s="674">
        <f t="shared" si="15"/>
        <v>2500</v>
      </c>
      <c r="I56" s="749">
        <v>1765.7</v>
      </c>
      <c r="J56" s="732">
        <v>0</v>
      </c>
      <c r="K56" s="750">
        <v>0</v>
      </c>
      <c r="L56" s="675">
        <f t="shared" si="16"/>
        <v>1765.7</v>
      </c>
      <c r="M56" s="694">
        <f t="shared" si="13"/>
        <v>0.70628</v>
      </c>
      <c r="N56" s="361"/>
    </row>
    <row r="57" spans="1:14" ht="20.25" customHeight="1">
      <c r="A57" s="1088"/>
      <c r="B57" s="677" t="s">
        <v>538</v>
      </c>
      <c r="C57" s="686" t="s">
        <v>539</v>
      </c>
      <c r="D57" s="679">
        <v>0</v>
      </c>
      <c r="E57" s="713">
        <v>1000</v>
      </c>
      <c r="F57" s="714">
        <v>0</v>
      </c>
      <c r="G57" s="715">
        <v>0</v>
      </c>
      <c r="H57" s="681">
        <f t="shared" si="15"/>
        <v>1000</v>
      </c>
      <c r="I57" s="751">
        <v>0</v>
      </c>
      <c r="J57" s="726">
        <v>0</v>
      </c>
      <c r="K57" s="752">
        <v>0</v>
      </c>
      <c r="L57" s="682">
        <f t="shared" si="16"/>
        <v>0</v>
      </c>
      <c r="M57" s="695">
        <f t="shared" si="13"/>
        <v>0</v>
      </c>
      <c r="N57" s="361"/>
    </row>
    <row r="58" spans="1:14" ht="20.25" customHeight="1">
      <c r="A58" s="1089"/>
      <c r="B58" s="1090" t="s">
        <v>485</v>
      </c>
      <c r="C58" s="1091"/>
      <c r="D58" s="379">
        <f aca="true" t="shared" si="17" ref="D58:L58">SUM(D48:D57)</f>
        <v>288255.5</v>
      </c>
      <c r="E58" s="734">
        <f t="shared" si="17"/>
        <v>263951.3</v>
      </c>
      <c r="F58" s="735">
        <f t="shared" si="17"/>
        <v>21599.9</v>
      </c>
      <c r="G58" s="736">
        <f t="shared" si="17"/>
        <v>0</v>
      </c>
      <c r="H58" s="379">
        <f t="shared" si="17"/>
        <v>285551.2</v>
      </c>
      <c r="I58" s="734">
        <f t="shared" si="17"/>
        <v>247679</v>
      </c>
      <c r="J58" s="1046">
        <f t="shared" si="17"/>
        <v>1561.7</v>
      </c>
      <c r="K58" s="736">
        <f t="shared" si="17"/>
        <v>0</v>
      </c>
      <c r="L58" s="382">
        <f t="shared" si="17"/>
        <v>249240.7</v>
      </c>
      <c r="M58" s="378">
        <f t="shared" si="13"/>
        <v>0.8728406674529822</v>
      </c>
      <c r="N58" s="361"/>
    </row>
    <row r="59" spans="1:14" ht="20.25" customHeight="1">
      <c r="A59" s="1101" t="s">
        <v>540</v>
      </c>
      <c r="B59" s="699" t="s">
        <v>18</v>
      </c>
      <c r="C59" s="700" t="s">
        <v>530</v>
      </c>
      <c r="D59" s="701">
        <v>0</v>
      </c>
      <c r="E59" s="737">
        <v>101.5</v>
      </c>
      <c r="F59" s="738">
        <v>0</v>
      </c>
      <c r="G59" s="739">
        <v>0</v>
      </c>
      <c r="H59" s="780">
        <v>101.5</v>
      </c>
      <c r="I59" s="765">
        <v>101.5</v>
      </c>
      <c r="J59" s="738">
        <v>0</v>
      </c>
      <c r="K59" s="766">
        <v>0</v>
      </c>
      <c r="L59" s="670">
        <f>SUM(I59:K59)</f>
        <v>101.5</v>
      </c>
      <c r="M59" s="696">
        <f t="shared" si="13"/>
        <v>1</v>
      </c>
      <c r="N59" s="361"/>
    </row>
    <row r="60" spans="1:14" ht="20.25" customHeight="1">
      <c r="A60" s="1099"/>
      <c r="B60" s="702" t="s">
        <v>114</v>
      </c>
      <c r="C60" s="693" t="s">
        <v>530</v>
      </c>
      <c r="D60" s="703">
        <v>35308.5</v>
      </c>
      <c r="E60" s="741">
        <v>77004.6</v>
      </c>
      <c r="F60" s="742">
        <v>16413.1</v>
      </c>
      <c r="G60" s="743">
        <v>0</v>
      </c>
      <c r="H60" s="674">
        <v>93417.7</v>
      </c>
      <c r="I60" s="763">
        <v>140.9</v>
      </c>
      <c r="J60" s="767">
        <v>0</v>
      </c>
      <c r="K60" s="768">
        <v>0</v>
      </c>
      <c r="L60" s="675">
        <f>SUM(I60:K60)</f>
        <v>140.9</v>
      </c>
      <c r="M60" s="694">
        <f t="shared" si="13"/>
        <v>0.0015082794802269808</v>
      </c>
      <c r="N60" s="361"/>
    </row>
    <row r="61" spans="1:14" ht="20.25" customHeight="1">
      <c r="A61" s="1099"/>
      <c r="B61" s="704" t="s">
        <v>603</v>
      </c>
      <c r="C61" s="705" t="s">
        <v>531</v>
      </c>
      <c r="D61" s="706">
        <v>280</v>
      </c>
      <c r="E61" s="744">
        <v>244.1</v>
      </c>
      <c r="F61" s="745">
        <v>0</v>
      </c>
      <c r="G61" s="746">
        <v>0</v>
      </c>
      <c r="H61" s="680">
        <f>SUM(E61:G61)</f>
        <v>244.1</v>
      </c>
      <c r="I61" s="744">
        <v>244.1</v>
      </c>
      <c r="J61" s="769">
        <v>0</v>
      </c>
      <c r="K61" s="770">
        <v>0</v>
      </c>
      <c r="L61" s="658">
        <f>SUM(I61:K61)</f>
        <v>244.1</v>
      </c>
      <c r="M61" s="695">
        <f t="shared" si="13"/>
        <v>1</v>
      </c>
      <c r="N61" s="361"/>
    </row>
    <row r="62" spans="1:14" ht="20.25" customHeight="1">
      <c r="A62" s="1100"/>
      <c r="B62" s="1102" t="s">
        <v>485</v>
      </c>
      <c r="C62" s="1103"/>
      <c r="D62" s="382">
        <f>SUM(D60:D61)</f>
        <v>35588.5</v>
      </c>
      <c r="E62" s="777">
        <f aca="true" t="shared" si="18" ref="E62:L62">SUM(E59:E61)</f>
        <v>77350.20000000001</v>
      </c>
      <c r="F62" s="778">
        <f t="shared" si="18"/>
        <v>16413.1</v>
      </c>
      <c r="G62" s="383">
        <f t="shared" si="18"/>
        <v>0</v>
      </c>
      <c r="H62" s="382">
        <f t="shared" si="18"/>
        <v>93763.3</v>
      </c>
      <c r="I62" s="771">
        <f t="shared" si="18"/>
        <v>486.5</v>
      </c>
      <c r="J62" s="772">
        <f t="shared" si="18"/>
        <v>0</v>
      </c>
      <c r="K62" s="773">
        <f t="shared" si="18"/>
        <v>0</v>
      </c>
      <c r="L62" s="382">
        <f t="shared" si="18"/>
        <v>486.5</v>
      </c>
      <c r="M62" s="518">
        <f>L62/H62</f>
        <v>0.005188597244337603</v>
      </c>
      <c r="N62" s="361"/>
    </row>
    <row r="63" spans="1:14" ht="31.5" customHeight="1" thickBot="1">
      <c r="A63" s="1096" t="s">
        <v>541</v>
      </c>
      <c r="B63" s="1097"/>
      <c r="C63" s="1097"/>
      <c r="D63" s="781">
        <f>D11+D15+D17+D22+D25+D36+D39+D47+D58+D62</f>
        <v>669609.1</v>
      </c>
      <c r="E63" s="779">
        <f>E11+E15+E17+E22+E25+E36+E39+E47+E58+E62</f>
        <v>642504.6000000001</v>
      </c>
      <c r="F63" s="775">
        <f>F11+F15+F17+F22+F25+F36+F39+F47+F58+F62</f>
        <v>110979.20000000001</v>
      </c>
      <c r="G63" s="384">
        <f>G11+G15+G17+G22+G25+G36+G39+G47+G58+G62</f>
        <v>4769.4</v>
      </c>
      <c r="H63" s="638">
        <f>SUM(H11+H15+H17+H22+H25+H36+H39+H47+H58+H62)</f>
        <v>758253.2000000002</v>
      </c>
      <c r="I63" s="774">
        <f>I11+I15+I17+I22+I25+I36+I39+I47+I58+I62</f>
        <v>529531.75</v>
      </c>
      <c r="J63" s="1047">
        <f>J11+J15+J17+J22+J25+J36+J39+J47+J58+J62</f>
        <v>59589.7</v>
      </c>
      <c r="K63" s="776">
        <f>K11+K15+K17+K22+K25+K36+K39+K47+K58+K62</f>
        <v>3834.9</v>
      </c>
      <c r="L63" s="638">
        <f>SUM(L11+L15+L17+L22+L25+L36+L39+L47+L58+L62)</f>
        <v>592956.35</v>
      </c>
      <c r="M63" s="639">
        <f>L63/H63</f>
        <v>0.7820030960634256</v>
      </c>
      <c r="N63" s="361"/>
    </row>
    <row r="64" spans="1:14" ht="15" customHeight="1">
      <c r="A64" s="385"/>
      <c r="B64" s="368"/>
      <c r="C64" s="369"/>
      <c r="D64" s="370"/>
      <c r="E64" s="368"/>
      <c r="F64" s="386"/>
      <c r="G64" s="386"/>
      <c r="H64" s="371"/>
      <c r="I64" s="386"/>
      <c r="J64" s="386"/>
      <c r="K64" s="386"/>
      <c r="L64" s="370"/>
      <c r="M64" s="370"/>
      <c r="N64" s="361"/>
    </row>
    <row r="65" spans="1:14" ht="15" customHeight="1">
      <c r="A65" s="385"/>
      <c r="B65" s="368"/>
      <c r="C65" s="369"/>
      <c r="D65" s="370"/>
      <c r="E65" s="368"/>
      <c r="F65" s="386"/>
      <c r="G65" s="386"/>
      <c r="H65" s="386"/>
      <c r="I65" s="386"/>
      <c r="J65" s="386"/>
      <c r="K65" s="386"/>
      <c r="L65" s="370"/>
      <c r="M65" s="370"/>
      <c r="N65" s="361"/>
    </row>
    <row r="66" spans="1:14" ht="15" customHeight="1">
      <c r="A66" s="385"/>
      <c r="B66" s="368"/>
      <c r="C66" s="369"/>
      <c r="D66" s="370"/>
      <c r="E66" s="368"/>
      <c r="F66" s="386"/>
      <c r="G66" s="386"/>
      <c r="H66" s="386"/>
      <c r="I66" s="386"/>
      <c r="J66" s="386"/>
      <c r="K66" s="386"/>
      <c r="L66" s="370"/>
      <c r="M66" s="370"/>
      <c r="N66" s="361"/>
    </row>
    <row r="67" spans="1:14" ht="15" customHeight="1">
      <c r="A67" s="385"/>
      <c r="B67" s="368"/>
      <c r="C67" s="369"/>
      <c r="D67" s="370"/>
      <c r="E67" s="368"/>
      <c r="F67" s="386"/>
      <c r="G67" s="386"/>
      <c r="H67" s="386"/>
      <c r="I67" s="386"/>
      <c r="J67" s="386"/>
      <c r="K67" s="386"/>
      <c r="L67" s="370"/>
      <c r="M67" s="370"/>
      <c r="N67" s="361"/>
    </row>
    <row r="68" spans="1:14" ht="15" customHeight="1">
      <c r="A68" s="385"/>
      <c r="B68" s="368"/>
      <c r="C68" s="369"/>
      <c r="D68" s="370"/>
      <c r="E68" s="368"/>
      <c r="F68" s="386"/>
      <c r="G68" s="386"/>
      <c r="H68" s="386"/>
      <c r="I68" s="386"/>
      <c r="J68" s="386"/>
      <c r="K68" s="386"/>
      <c r="L68" s="370"/>
      <c r="M68" s="370"/>
      <c r="N68" s="361"/>
    </row>
    <row r="69" spans="1:14" ht="15" customHeight="1">
      <c r="A69" s="385"/>
      <c r="B69" s="368"/>
      <c r="C69" s="369"/>
      <c r="D69" s="370"/>
      <c r="E69" s="368"/>
      <c r="F69" s="386"/>
      <c r="G69" s="386"/>
      <c r="H69" s="386"/>
      <c r="I69" s="386"/>
      <c r="J69" s="386"/>
      <c r="K69" s="386"/>
      <c r="L69" s="370"/>
      <c r="M69" s="370"/>
      <c r="N69" s="361"/>
    </row>
    <row r="70" spans="1:14" ht="15" customHeight="1">
      <c r="A70" s="385"/>
      <c r="B70" s="368"/>
      <c r="C70" s="369"/>
      <c r="D70" s="370"/>
      <c r="E70" s="368"/>
      <c r="F70" s="386"/>
      <c r="G70" s="386"/>
      <c r="H70" s="386"/>
      <c r="I70" s="386"/>
      <c r="J70" s="386"/>
      <c r="K70" s="386"/>
      <c r="L70" s="370"/>
      <c r="M70" s="370"/>
      <c r="N70" s="361"/>
    </row>
    <row r="71" spans="1:14" ht="15" customHeight="1">
      <c r="A71" s="385"/>
      <c r="B71" s="368"/>
      <c r="C71" s="369"/>
      <c r="D71" s="370"/>
      <c r="E71" s="368"/>
      <c r="F71" s="386"/>
      <c r="G71" s="386"/>
      <c r="H71" s="386"/>
      <c r="I71" s="386"/>
      <c r="J71" s="386"/>
      <c r="K71" s="386"/>
      <c r="L71" s="370"/>
      <c r="M71" s="370"/>
      <c r="N71" s="361"/>
    </row>
    <row r="72" spans="1:14" ht="15" customHeight="1">
      <c r="A72" s="385"/>
      <c r="B72" s="368"/>
      <c r="C72" s="369"/>
      <c r="D72" s="370"/>
      <c r="E72" s="368"/>
      <c r="F72" s="386"/>
      <c r="G72" s="386"/>
      <c r="H72" s="386"/>
      <c r="I72" s="386"/>
      <c r="J72" s="386"/>
      <c r="K72" s="386"/>
      <c r="L72" s="370"/>
      <c r="M72" s="370"/>
      <c r="N72" s="361"/>
    </row>
    <row r="73" spans="1:14" ht="15" customHeight="1">
      <c r="A73" s="385"/>
      <c r="B73" s="368"/>
      <c r="C73" s="369"/>
      <c r="D73" s="370"/>
      <c r="E73" s="368"/>
      <c r="F73" s="386"/>
      <c r="G73" s="386"/>
      <c r="H73" s="386"/>
      <c r="I73" s="386"/>
      <c r="J73" s="386"/>
      <c r="K73" s="386"/>
      <c r="L73" s="370"/>
      <c r="M73" s="370"/>
      <c r="N73" s="361"/>
    </row>
    <row r="74" spans="1:14" ht="15" customHeight="1">
      <c r="A74" s="385"/>
      <c r="B74" s="368"/>
      <c r="C74" s="369"/>
      <c r="D74" s="370"/>
      <c r="E74" s="368"/>
      <c r="F74" s="386"/>
      <c r="G74" s="386"/>
      <c r="H74" s="386"/>
      <c r="I74" s="386"/>
      <c r="J74" s="386"/>
      <c r="K74" s="386"/>
      <c r="L74" s="370"/>
      <c r="M74" s="370"/>
      <c r="N74" s="361"/>
    </row>
    <row r="75" spans="1:14" ht="15" customHeight="1">
      <c r="A75" s="385"/>
      <c r="B75" s="368"/>
      <c r="C75" s="369"/>
      <c r="D75" s="370"/>
      <c r="E75" s="368"/>
      <c r="F75" s="386"/>
      <c r="G75" s="386"/>
      <c r="H75" s="386"/>
      <c r="I75" s="386"/>
      <c r="J75" s="386"/>
      <c r="K75" s="386"/>
      <c r="L75" s="370"/>
      <c r="M75" s="370"/>
      <c r="N75" s="361"/>
    </row>
    <row r="76" spans="1:14" ht="15" customHeight="1">
      <c r="A76" s="385"/>
      <c r="B76" s="368"/>
      <c r="C76" s="369"/>
      <c r="D76" s="370"/>
      <c r="E76" s="368"/>
      <c r="F76" s="386"/>
      <c r="G76" s="386"/>
      <c r="H76" s="386"/>
      <c r="I76" s="386"/>
      <c r="J76" s="386"/>
      <c r="K76" s="386"/>
      <c r="L76" s="370"/>
      <c r="M76" s="370"/>
      <c r="N76" s="361"/>
    </row>
    <row r="77" spans="1:14" ht="15" customHeight="1">
      <c r="A77" s="385"/>
      <c r="B77" s="368"/>
      <c r="C77" s="369"/>
      <c r="D77" s="370"/>
      <c r="E77" s="368"/>
      <c r="F77" s="386"/>
      <c r="G77" s="386"/>
      <c r="H77" s="386"/>
      <c r="I77" s="386"/>
      <c r="J77" s="386"/>
      <c r="K77" s="386"/>
      <c r="L77" s="370"/>
      <c r="M77" s="370"/>
      <c r="N77" s="361"/>
    </row>
    <row r="78" spans="1:14" ht="15" customHeight="1">
      <c r="A78" s="385"/>
      <c r="B78" s="368"/>
      <c r="C78" s="369"/>
      <c r="D78" s="370"/>
      <c r="E78" s="368"/>
      <c r="F78" s="386"/>
      <c r="G78" s="386"/>
      <c r="H78" s="386"/>
      <c r="I78" s="386"/>
      <c r="J78" s="386"/>
      <c r="K78" s="386"/>
      <c r="L78" s="370"/>
      <c r="M78" s="370"/>
      <c r="N78" s="361"/>
    </row>
    <row r="79" spans="1:14" ht="15" customHeight="1">
      <c r="A79" s="385"/>
      <c r="B79" s="368"/>
      <c r="C79" s="369"/>
      <c r="D79" s="370"/>
      <c r="E79" s="368"/>
      <c r="F79" s="386"/>
      <c r="G79" s="386"/>
      <c r="H79" s="386"/>
      <c r="I79" s="386"/>
      <c r="J79" s="386"/>
      <c r="K79" s="386"/>
      <c r="L79" s="370"/>
      <c r="M79" s="370"/>
      <c r="N79" s="361"/>
    </row>
    <row r="80" spans="1:14" ht="15" customHeight="1">
      <c r="A80" s="385"/>
      <c r="B80" s="368"/>
      <c r="C80" s="369"/>
      <c r="D80" s="370"/>
      <c r="E80" s="368"/>
      <c r="F80" s="386"/>
      <c r="G80" s="386"/>
      <c r="H80" s="386"/>
      <c r="I80" s="386"/>
      <c r="J80" s="386"/>
      <c r="K80" s="386"/>
      <c r="L80" s="370"/>
      <c r="M80" s="370"/>
      <c r="N80" s="361"/>
    </row>
    <row r="81" spans="1:14" ht="15" customHeight="1">
      <c r="A81" s="385"/>
      <c r="B81" s="368"/>
      <c r="C81" s="369"/>
      <c r="D81" s="370"/>
      <c r="E81" s="368"/>
      <c r="F81" s="386"/>
      <c r="G81" s="386"/>
      <c r="H81" s="386"/>
      <c r="I81" s="386"/>
      <c r="J81" s="386"/>
      <c r="K81" s="386"/>
      <c r="L81" s="370"/>
      <c r="M81" s="370"/>
      <c r="N81" s="361"/>
    </row>
    <row r="82" spans="1:14" ht="15" customHeight="1">
      <c r="A82" s="385"/>
      <c r="B82" s="368"/>
      <c r="C82" s="369"/>
      <c r="D82" s="370"/>
      <c r="E82" s="368"/>
      <c r="F82" s="386"/>
      <c r="G82" s="386"/>
      <c r="H82" s="386"/>
      <c r="I82" s="386"/>
      <c r="J82" s="386"/>
      <c r="K82" s="386"/>
      <c r="L82" s="370"/>
      <c r="M82" s="370"/>
      <c r="N82" s="361"/>
    </row>
    <row r="83" spans="1:14" ht="15" customHeight="1">
      <c r="A83" s="385"/>
      <c r="B83" s="368"/>
      <c r="C83" s="369"/>
      <c r="D83" s="370"/>
      <c r="E83" s="368"/>
      <c r="F83" s="386"/>
      <c r="G83" s="386"/>
      <c r="H83" s="386"/>
      <c r="I83" s="386"/>
      <c r="J83" s="386"/>
      <c r="K83" s="386"/>
      <c r="L83" s="370"/>
      <c r="M83" s="370"/>
      <c r="N83" s="361"/>
    </row>
    <row r="84" spans="1:14" ht="15" customHeight="1">
      <c r="A84" s="385"/>
      <c r="B84" s="368"/>
      <c r="C84" s="369"/>
      <c r="D84" s="370"/>
      <c r="E84" s="368"/>
      <c r="F84" s="386"/>
      <c r="G84" s="386"/>
      <c r="H84" s="386"/>
      <c r="I84" s="386"/>
      <c r="J84" s="386"/>
      <c r="K84" s="386"/>
      <c r="L84" s="370"/>
      <c r="M84" s="370"/>
      <c r="N84" s="361"/>
    </row>
    <row r="85" spans="1:14" ht="15" customHeight="1">
      <c r="A85" s="385"/>
      <c r="B85" s="368"/>
      <c r="C85" s="369"/>
      <c r="D85" s="370"/>
      <c r="E85" s="368"/>
      <c r="F85" s="386"/>
      <c r="G85" s="386"/>
      <c r="H85" s="386"/>
      <c r="I85" s="386"/>
      <c r="J85" s="386"/>
      <c r="K85" s="386"/>
      <c r="L85" s="370"/>
      <c r="M85" s="370"/>
      <c r="N85" s="361"/>
    </row>
    <row r="86" spans="1:14" ht="15" customHeight="1">
      <c r="A86" s="385"/>
      <c r="B86" s="368"/>
      <c r="C86" s="369"/>
      <c r="D86" s="370"/>
      <c r="E86" s="368"/>
      <c r="F86" s="386"/>
      <c r="G86" s="386"/>
      <c r="H86" s="386"/>
      <c r="I86" s="386"/>
      <c r="J86" s="386"/>
      <c r="K86" s="386"/>
      <c r="L86" s="370"/>
      <c r="M86" s="370"/>
      <c r="N86" s="361"/>
    </row>
    <row r="87" spans="1:14" ht="15" customHeight="1">
      <c r="A87" s="385"/>
      <c r="B87" s="369"/>
      <c r="C87" s="369"/>
      <c r="D87" s="370"/>
      <c r="E87" s="368"/>
      <c r="F87" s="386"/>
      <c r="G87" s="386"/>
      <c r="H87" s="386"/>
      <c r="I87" s="386"/>
      <c r="J87" s="386"/>
      <c r="K87" s="386"/>
      <c r="L87" s="370"/>
      <c r="M87" s="370"/>
      <c r="N87" s="361"/>
    </row>
    <row r="88" spans="1:14" ht="15" customHeight="1">
      <c r="A88" s="385"/>
      <c r="B88" s="369"/>
      <c r="C88" s="369"/>
      <c r="D88" s="370"/>
      <c r="E88" s="368"/>
      <c r="F88" s="386"/>
      <c r="G88" s="386"/>
      <c r="H88" s="386"/>
      <c r="I88" s="386"/>
      <c r="J88" s="386"/>
      <c r="K88" s="386"/>
      <c r="L88" s="370"/>
      <c r="M88" s="370"/>
      <c r="N88" s="361"/>
    </row>
    <row r="89" spans="1:14" ht="15" customHeight="1">
      <c r="A89" s="369"/>
      <c r="B89" s="369"/>
      <c r="C89" s="369"/>
      <c r="D89" s="370"/>
      <c r="E89" s="368"/>
      <c r="F89" s="386"/>
      <c r="G89" s="386"/>
      <c r="H89" s="386"/>
      <c r="I89" s="386"/>
      <c r="J89" s="386"/>
      <c r="K89" s="386"/>
      <c r="L89" s="370"/>
      <c r="M89" s="370"/>
      <c r="N89" s="361"/>
    </row>
    <row r="90" spans="1:14" ht="15" customHeight="1">
      <c r="A90" s="369"/>
      <c r="B90" s="369"/>
      <c r="C90" s="369"/>
      <c r="D90" s="370"/>
      <c r="E90" s="368"/>
      <c r="F90" s="386"/>
      <c r="G90" s="386"/>
      <c r="H90" s="386"/>
      <c r="I90" s="386"/>
      <c r="J90" s="386"/>
      <c r="K90" s="386"/>
      <c r="L90" s="370"/>
      <c r="M90" s="370"/>
      <c r="N90" s="361"/>
    </row>
    <row r="91" spans="1:14" ht="15" customHeight="1">
      <c r="A91" s="369"/>
      <c r="B91" s="369"/>
      <c r="C91" s="369"/>
      <c r="D91" s="370"/>
      <c r="E91" s="368"/>
      <c r="F91" s="386"/>
      <c r="G91" s="386"/>
      <c r="H91" s="386"/>
      <c r="I91" s="386"/>
      <c r="J91" s="386"/>
      <c r="K91" s="386"/>
      <c r="L91" s="370"/>
      <c r="M91" s="370"/>
      <c r="N91" s="361"/>
    </row>
    <row r="92" spans="1:14" ht="15" customHeight="1">
      <c r="A92" s="369"/>
      <c r="B92" s="369"/>
      <c r="C92" s="369"/>
      <c r="D92" s="370"/>
      <c r="E92" s="368"/>
      <c r="F92" s="386"/>
      <c r="G92" s="386"/>
      <c r="H92" s="386"/>
      <c r="I92" s="386"/>
      <c r="J92" s="386"/>
      <c r="K92" s="386"/>
      <c r="L92" s="370"/>
      <c r="M92" s="370"/>
      <c r="N92" s="361"/>
    </row>
    <row r="93" spans="1:14" ht="15" customHeight="1">
      <c r="A93" s="369"/>
      <c r="B93" s="369"/>
      <c r="C93" s="369"/>
      <c r="D93" s="370"/>
      <c r="E93" s="368"/>
      <c r="F93" s="386"/>
      <c r="G93" s="386"/>
      <c r="H93" s="386"/>
      <c r="I93" s="386"/>
      <c r="J93" s="386"/>
      <c r="K93" s="386"/>
      <c r="L93" s="370"/>
      <c r="M93" s="370"/>
      <c r="N93" s="361"/>
    </row>
    <row r="94" spans="1:14" ht="15" customHeight="1">
      <c r="A94" s="369"/>
      <c r="B94" s="369"/>
      <c r="C94" s="369"/>
      <c r="D94" s="370"/>
      <c r="E94" s="368"/>
      <c r="F94" s="386"/>
      <c r="G94" s="386"/>
      <c r="H94" s="386"/>
      <c r="I94" s="386"/>
      <c r="J94" s="386"/>
      <c r="K94" s="386"/>
      <c r="L94" s="370"/>
      <c r="M94" s="370"/>
      <c r="N94" s="361"/>
    </row>
    <row r="95" spans="1:14" ht="15" customHeight="1">
      <c r="A95" s="369"/>
      <c r="B95" s="369"/>
      <c r="C95" s="369"/>
      <c r="D95" s="370"/>
      <c r="E95" s="368"/>
      <c r="F95" s="386"/>
      <c r="G95" s="386"/>
      <c r="H95" s="386"/>
      <c r="I95" s="386"/>
      <c r="J95" s="386"/>
      <c r="K95" s="386"/>
      <c r="L95" s="370"/>
      <c r="M95" s="370"/>
      <c r="N95" s="361"/>
    </row>
    <row r="96" spans="1:14" ht="15" customHeight="1">
      <c r="A96" s="369"/>
      <c r="B96" s="369"/>
      <c r="C96" s="369"/>
      <c r="D96" s="370"/>
      <c r="E96" s="368"/>
      <c r="F96" s="386"/>
      <c r="G96" s="386"/>
      <c r="H96" s="386"/>
      <c r="I96" s="386"/>
      <c r="J96" s="386"/>
      <c r="K96" s="386"/>
      <c r="L96" s="370"/>
      <c r="M96" s="370"/>
      <c r="N96" s="361"/>
    </row>
    <row r="97" spans="1:14" ht="15" customHeight="1">
      <c r="A97" s="369"/>
      <c r="B97" s="369"/>
      <c r="C97" s="369"/>
      <c r="D97" s="370"/>
      <c r="E97" s="368"/>
      <c r="F97" s="386"/>
      <c r="G97" s="386"/>
      <c r="H97" s="386"/>
      <c r="I97" s="386"/>
      <c r="J97" s="386"/>
      <c r="K97" s="386"/>
      <c r="L97" s="370"/>
      <c r="M97" s="370"/>
      <c r="N97" s="361"/>
    </row>
    <row r="98" spans="1:14" ht="15" customHeight="1">
      <c r="A98" s="369"/>
      <c r="B98" s="369"/>
      <c r="C98" s="369"/>
      <c r="D98" s="370"/>
      <c r="E98" s="368"/>
      <c r="F98" s="386"/>
      <c r="G98" s="386"/>
      <c r="H98" s="386"/>
      <c r="I98" s="386"/>
      <c r="J98" s="386"/>
      <c r="K98" s="386"/>
      <c r="L98" s="370"/>
      <c r="M98" s="370"/>
      <c r="N98" s="361"/>
    </row>
    <row r="99" spans="1:14" ht="15" customHeight="1">
      <c r="A99" s="369"/>
      <c r="B99" s="369"/>
      <c r="C99" s="369"/>
      <c r="D99" s="370"/>
      <c r="E99" s="368"/>
      <c r="F99" s="386"/>
      <c r="G99" s="386"/>
      <c r="H99" s="386"/>
      <c r="I99" s="386"/>
      <c r="J99" s="386"/>
      <c r="K99" s="386"/>
      <c r="L99" s="370"/>
      <c r="M99" s="370"/>
      <c r="N99" s="361"/>
    </row>
    <row r="100" spans="1:14" ht="15" customHeight="1">
      <c r="A100" s="369"/>
      <c r="B100" s="369"/>
      <c r="C100" s="369"/>
      <c r="D100" s="370"/>
      <c r="E100" s="368"/>
      <c r="F100" s="386"/>
      <c r="G100" s="386"/>
      <c r="H100" s="386"/>
      <c r="I100" s="386"/>
      <c r="J100" s="386"/>
      <c r="K100" s="386"/>
      <c r="L100" s="370"/>
      <c r="M100" s="370"/>
      <c r="N100" s="361"/>
    </row>
    <row r="101" spans="1:14" ht="15" customHeight="1">
      <c r="A101" s="369"/>
      <c r="B101" s="369"/>
      <c r="C101" s="369"/>
      <c r="D101" s="370"/>
      <c r="E101" s="368"/>
      <c r="F101" s="386"/>
      <c r="G101" s="386"/>
      <c r="H101" s="386"/>
      <c r="I101" s="386"/>
      <c r="J101" s="386"/>
      <c r="K101" s="386"/>
      <c r="L101" s="370"/>
      <c r="M101" s="370"/>
      <c r="N101" s="361"/>
    </row>
    <row r="102" spans="1:14" ht="15" customHeight="1">
      <c r="A102" s="369"/>
      <c r="B102" s="369"/>
      <c r="C102" s="369"/>
      <c r="D102" s="370"/>
      <c r="E102" s="368"/>
      <c r="F102" s="386"/>
      <c r="G102" s="386"/>
      <c r="H102" s="386"/>
      <c r="I102" s="386"/>
      <c r="J102" s="386"/>
      <c r="K102" s="386"/>
      <c r="L102" s="370"/>
      <c r="M102" s="370"/>
      <c r="N102" s="361"/>
    </row>
    <row r="103" spans="1:14" ht="15" customHeight="1">
      <c r="A103" s="369"/>
      <c r="B103" s="369"/>
      <c r="C103" s="369"/>
      <c r="D103" s="370"/>
      <c r="E103" s="368"/>
      <c r="F103" s="386"/>
      <c r="G103" s="386"/>
      <c r="H103" s="386"/>
      <c r="I103" s="386"/>
      <c r="J103" s="386"/>
      <c r="K103" s="386"/>
      <c r="L103" s="370"/>
      <c r="M103" s="370"/>
      <c r="N103" s="361"/>
    </row>
    <row r="104" spans="1:14" ht="15" customHeight="1">
      <c r="A104" s="369"/>
      <c r="B104" s="369"/>
      <c r="C104" s="369"/>
      <c r="D104" s="370"/>
      <c r="E104" s="368"/>
      <c r="F104" s="386"/>
      <c r="G104" s="386"/>
      <c r="H104" s="386"/>
      <c r="I104" s="386"/>
      <c r="J104" s="386"/>
      <c r="K104" s="386"/>
      <c r="L104" s="370"/>
      <c r="M104" s="370"/>
      <c r="N104" s="361"/>
    </row>
    <row r="105" spans="1:14" ht="15" customHeight="1">
      <c r="A105" s="369"/>
      <c r="B105" s="369"/>
      <c r="C105" s="369"/>
      <c r="D105" s="370"/>
      <c r="E105" s="368"/>
      <c r="F105" s="386"/>
      <c r="G105" s="386"/>
      <c r="H105" s="386"/>
      <c r="I105" s="386"/>
      <c r="J105" s="386"/>
      <c r="K105" s="386"/>
      <c r="L105" s="370"/>
      <c r="M105" s="370"/>
      <c r="N105" s="361"/>
    </row>
    <row r="106" spans="1:14" ht="15" customHeight="1">
      <c r="A106" s="369"/>
      <c r="B106" s="369"/>
      <c r="C106" s="369"/>
      <c r="D106" s="370"/>
      <c r="E106" s="368"/>
      <c r="F106" s="386"/>
      <c r="G106" s="386"/>
      <c r="H106" s="386"/>
      <c r="I106" s="386"/>
      <c r="J106" s="386"/>
      <c r="K106" s="386"/>
      <c r="L106" s="370"/>
      <c r="M106" s="370"/>
      <c r="N106" s="361"/>
    </row>
    <row r="107" spans="1:14" ht="15" customHeight="1">
      <c r="A107" s="369"/>
      <c r="B107" s="369"/>
      <c r="C107" s="369"/>
      <c r="D107" s="370"/>
      <c r="E107" s="368"/>
      <c r="F107" s="386"/>
      <c r="G107" s="386"/>
      <c r="H107" s="386"/>
      <c r="I107" s="386"/>
      <c r="J107" s="386"/>
      <c r="K107" s="386"/>
      <c r="L107" s="370"/>
      <c r="M107" s="370"/>
      <c r="N107" s="361"/>
    </row>
    <row r="108" spans="1:14" ht="15" customHeight="1">
      <c r="A108" s="369"/>
      <c r="B108" s="369"/>
      <c r="C108" s="369"/>
      <c r="D108" s="370"/>
      <c r="E108" s="368"/>
      <c r="F108" s="386"/>
      <c r="G108" s="386"/>
      <c r="H108" s="386"/>
      <c r="I108" s="386"/>
      <c r="J108" s="386"/>
      <c r="K108" s="386"/>
      <c r="L108" s="370"/>
      <c r="M108" s="370"/>
      <c r="N108" s="361"/>
    </row>
    <row r="109" spans="1:14" ht="15" customHeight="1">
      <c r="A109" s="369"/>
      <c r="B109" s="369"/>
      <c r="C109" s="369"/>
      <c r="D109" s="370"/>
      <c r="E109" s="368"/>
      <c r="F109" s="386"/>
      <c r="G109" s="386"/>
      <c r="H109" s="386"/>
      <c r="I109" s="386"/>
      <c r="J109" s="386"/>
      <c r="K109" s="386"/>
      <c r="L109" s="370"/>
      <c r="M109" s="370"/>
      <c r="N109" s="361"/>
    </row>
    <row r="110" spans="1:14" ht="15" customHeight="1">
      <c r="A110" s="369"/>
      <c r="B110" s="369"/>
      <c r="C110" s="369"/>
      <c r="D110" s="370"/>
      <c r="E110" s="368"/>
      <c r="F110" s="386"/>
      <c r="G110" s="386"/>
      <c r="H110" s="386"/>
      <c r="I110" s="386"/>
      <c r="J110" s="386"/>
      <c r="K110" s="386"/>
      <c r="L110" s="370"/>
      <c r="M110" s="370"/>
      <c r="N110" s="361"/>
    </row>
    <row r="111" spans="1:14" ht="15" customHeight="1">
      <c r="A111" s="369"/>
      <c r="B111" s="369"/>
      <c r="C111" s="369"/>
      <c r="D111" s="370"/>
      <c r="E111" s="368"/>
      <c r="F111" s="386"/>
      <c r="G111" s="386"/>
      <c r="H111" s="386"/>
      <c r="I111" s="386"/>
      <c r="J111" s="386"/>
      <c r="K111" s="386"/>
      <c r="L111" s="370"/>
      <c r="M111" s="370"/>
      <c r="N111" s="361"/>
    </row>
    <row r="112" spans="1:14" ht="15" customHeight="1">
      <c r="A112" s="369"/>
      <c r="B112" s="369"/>
      <c r="C112" s="369"/>
      <c r="D112" s="370"/>
      <c r="E112" s="368"/>
      <c r="F112" s="386"/>
      <c r="G112" s="386"/>
      <c r="H112" s="386"/>
      <c r="I112" s="386"/>
      <c r="J112" s="386"/>
      <c r="K112" s="386"/>
      <c r="L112" s="370"/>
      <c r="M112" s="370"/>
      <c r="N112" s="361"/>
    </row>
    <row r="113" spans="1:14" ht="15" customHeight="1">
      <c r="A113" s="369"/>
      <c r="B113" s="369"/>
      <c r="C113" s="369"/>
      <c r="D113" s="370"/>
      <c r="E113" s="368"/>
      <c r="F113" s="386"/>
      <c r="G113" s="386"/>
      <c r="H113" s="386"/>
      <c r="I113" s="386"/>
      <c r="J113" s="386"/>
      <c r="K113" s="386"/>
      <c r="L113" s="370"/>
      <c r="M113" s="370"/>
      <c r="N113" s="361"/>
    </row>
    <row r="114" spans="1:14" ht="15" customHeight="1">
      <c r="A114" s="369"/>
      <c r="B114" s="369"/>
      <c r="C114" s="369"/>
      <c r="D114" s="370"/>
      <c r="E114" s="368"/>
      <c r="F114" s="386"/>
      <c r="G114" s="386"/>
      <c r="H114" s="386"/>
      <c r="I114" s="386"/>
      <c r="J114" s="386"/>
      <c r="K114" s="386"/>
      <c r="L114" s="370"/>
      <c r="M114" s="370"/>
      <c r="N114" s="361"/>
    </row>
    <row r="115" spans="1:14" ht="15" customHeight="1">
      <c r="A115" s="369"/>
      <c r="B115" s="369"/>
      <c r="C115" s="369"/>
      <c r="D115" s="370"/>
      <c r="E115" s="368"/>
      <c r="F115" s="386"/>
      <c r="G115" s="386"/>
      <c r="H115" s="386"/>
      <c r="I115" s="386"/>
      <c r="J115" s="386"/>
      <c r="K115" s="386"/>
      <c r="L115" s="370"/>
      <c r="M115" s="370"/>
      <c r="N115" s="361"/>
    </row>
    <row r="116" spans="1:14" ht="15" customHeight="1">
      <c r="A116" s="369"/>
      <c r="B116" s="369"/>
      <c r="C116" s="369"/>
      <c r="D116" s="370"/>
      <c r="E116" s="368"/>
      <c r="F116" s="386"/>
      <c r="G116" s="386"/>
      <c r="H116" s="386"/>
      <c r="I116" s="386"/>
      <c r="J116" s="386"/>
      <c r="K116" s="386"/>
      <c r="L116" s="370"/>
      <c r="M116" s="370"/>
      <c r="N116" s="361"/>
    </row>
    <row r="117" spans="1:14" ht="15" customHeight="1">
      <c r="A117" s="369"/>
      <c r="B117" s="369"/>
      <c r="C117" s="369"/>
      <c r="D117" s="370"/>
      <c r="E117" s="368"/>
      <c r="F117" s="386"/>
      <c r="G117" s="386"/>
      <c r="H117" s="386"/>
      <c r="I117" s="386"/>
      <c r="J117" s="386"/>
      <c r="K117" s="386"/>
      <c r="L117" s="370"/>
      <c r="M117" s="370"/>
      <c r="N117" s="361"/>
    </row>
    <row r="118" spans="1:14" ht="15" customHeight="1">
      <c r="A118" s="369"/>
      <c r="B118" s="369"/>
      <c r="C118" s="369"/>
      <c r="D118" s="370"/>
      <c r="E118" s="368"/>
      <c r="F118" s="386"/>
      <c r="G118" s="386"/>
      <c r="H118" s="386"/>
      <c r="I118" s="386"/>
      <c r="J118" s="386"/>
      <c r="K118" s="386"/>
      <c r="L118" s="370"/>
      <c r="M118" s="370"/>
      <c r="N118" s="361"/>
    </row>
    <row r="119" spans="1:14" ht="15" customHeight="1">
      <c r="A119" s="369"/>
      <c r="B119" s="369"/>
      <c r="C119" s="369"/>
      <c r="D119" s="370"/>
      <c r="E119" s="368"/>
      <c r="F119" s="386"/>
      <c r="G119" s="386"/>
      <c r="H119" s="386"/>
      <c r="I119" s="386"/>
      <c r="J119" s="386"/>
      <c r="K119" s="386"/>
      <c r="L119" s="370"/>
      <c r="M119" s="370"/>
      <c r="N119" s="361"/>
    </row>
    <row r="120" spans="1:14" ht="15" customHeight="1">
      <c r="A120" s="369"/>
      <c r="B120" s="369"/>
      <c r="C120" s="369"/>
      <c r="D120" s="370"/>
      <c r="E120" s="368"/>
      <c r="F120" s="386"/>
      <c r="G120" s="386"/>
      <c r="H120" s="386"/>
      <c r="I120" s="386"/>
      <c r="J120" s="386"/>
      <c r="K120" s="386"/>
      <c r="L120" s="370"/>
      <c r="M120" s="370"/>
      <c r="N120" s="361"/>
    </row>
    <row r="121" spans="1:14" ht="15" customHeight="1">
      <c r="A121" s="369"/>
      <c r="B121" s="369"/>
      <c r="C121" s="369"/>
      <c r="D121" s="370"/>
      <c r="E121" s="368"/>
      <c r="F121" s="386"/>
      <c r="G121" s="386"/>
      <c r="H121" s="386"/>
      <c r="I121" s="386"/>
      <c r="J121" s="386"/>
      <c r="K121" s="386"/>
      <c r="L121" s="370"/>
      <c r="M121" s="370"/>
      <c r="N121" s="361"/>
    </row>
    <row r="122" spans="1:14" ht="15" customHeight="1">
      <c r="A122" s="369"/>
      <c r="B122" s="369"/>
      <c r="C122" s="369"/>
      <c r="D122" s="370"/>
      <c r="E122" s="368"/>
      <c r="F122" s="386"/>
      <c r="G122" s="386"/>
      <c r="H122" s="386"/>
      <c r="I122" s="386"/>
      <c r="J122" s="386"/>
      <c r="K122" s="386"/>
      <c r="L122" s="370"/>
      <c r="M122" s="370"/>
      <c r="N122" s="361"/>
    </row>
    <row r="123" spans="1:14" ht="15" customHeight="1">
      <c r="A123" s="369"/>
      <c r="B123" s="369"/>
      <c r="C123" s="369"/>
      <c r="D123" s="370"/>
      <c r="E123" s="368"/>
      <c r="F123" s="386"/>
      <c r="G123" s="386"/>
      <c r="H123" s="386"/>
      <c r="I123" s="386"/>
      <c r="J123" s="386"/>
      <c r="K123" s="386"/>
      <c r="L123" s="370"/>
      <c r="M123" s="370"/>
      <c r="N123" s="361"/>
    </row>
    <row r="124" spans="1:14" ht="15" customHeight="1">
      <c r="A124" s="369"/>
      <c r="B124" s="369"/>
      <c r="C124" s="369"/>
      <c r="D124" s="370"/>
      <c r="E124" s="368"/>
      <c r="F124" s="386"/>
      <c r="G124" s="386"/>
      <c r="H124" s="386"/>
      <c r="I124" s="386"/>
      <c r="J124" s="386"/>
      <c r="K124" s="386"/>
      <c r="L124" s="370"/>
      <c r="M124" s="370"/>
      <c r="N124" s="361"/>
    </row>
    <row r="125" spans="1:14" ht="15" customHeight="1">
      <c r="A125" s="369"/>
      <c r="B125" s="369"/>
      <c r="C125" s="369"/>
      <c r="D125" s="370"/>
      <c r="E125" s="368"/>
      <c r="F125" s="386"/>
      <c r="G125" s="386"/>
      <c r="H125" s="386"/>
      <c r="I125" s="386"/>
      <c r="J125" s="386"/>
      <c r="K125" s="386"/>
      <c r="L125" s="370"/>
      <c r="M125" s="370"/>
      <c r="N125" s="361"/>
    </row>
    <row r="126" spans="1:14" ht="15" customHeight="1">
      <c r="A126" s="369"/>
      <c r="B126" s="369"/>
      <c r="C126" s="369"/>
      <c r="D126" s="370"/>
      <c r="E126" s="368"/>
      <c r="F126" s="386"/>
      <c r="G126" s="386"/>
      <c r="H126" s="386"/>
      <c r="I126" s="386"/>
      <c r="J126" s="386"/>
      <c r="K126" s="386"/>
      <c r="L126" s="370"/>
      <c r="M126" s="370"/>
      <c r="N126" s="361"/>
    </row>
    <row r="127" spans="1:14" ht="15" customHeight="1">
      <c r="A127" s="369"/>
      <c r="B127" s="369"/>
      <c r="C127" s="369"/>
      <c r="D127" s="370"/>
      <c r="E127" s="368"/>
      <c r="F127" s="386"/>
      <c r="G127" s="386"/>
      <c r="H127" s="386"/>
      <c r="I127" s="386"/>
      <c r="J127" s="386"/>
      <c r="K127" s="386"/>
      <c r="L127" s="370"/>
      <c r="M127" s="370"/>
      <c r="N127" s="361"/>
    </row>
    <row r="128" spans="1:14" ht="15" customHeight="1">
      <c r="A128" s="369"/>
      <c r="B128" s="369"/>
      <c r="C128" s="369"/>
      <c r="D128" s="370"/>
      <c r="E128" s="368"/>
      <c r="F128" s="386"/>
      <c r="G128" s="386"/>
      <c r="H128" s="386"/>
      <c r="I128" s="386"/>
      <c r="J128" s="386"/>
      <c r="K128" s="386"/>
      <c r="L128" s="370"/>
      <c r="M128" s="370"/>
      <c r="N128" s="361"/>
    </row>
    <row r="129" spans="1:14" ht="15" customHeight="1">
      <c r="A129" s="369"/>
      <c r="B129" s="369"/>
      <c r="C129" s="369"/>
      <c r="D129" s="370"/>
      <c r="E129" s="369"/>
      <c r="F129" s="386"/>
      <c r="G129" s="386"/>
      <c r="H129" s="386"/>
      <c r="I129" s="386"/>
      <c r="J129" s="386"/>
      <c r="K129" s="386"/>
      <c r="L129" s="370"/>
      <c r="M129" s="370"/>
      <c r="N129" s="361"/>
    </row>
    <row r="130" spans="1:14" ht="15" customHeight="1">
      <c r="A130" s="369"/>
      <c r="B130" s="369"/>
      <c r="C130" s="369"/>
      <c r="D130" s="370"/>
      <c r="E130" s="369"/>
      <c r="F130" s="386"/>
      <c r="G130" s="386"/>
      <c r="H130" s="386"/>
      <c r="I130" s="386"/>
      <c r="J130" s="386"/>
      <c r="K130" s="386"/>
      <c r="L130" s="370"/>
      <c r="M130" s="370"/>
      <c r="N130" s="361"/>
    </row>
    <row r="131" spans="1:14" ht="15" customHeight="1">
      <c r="A131" s="369"/>
      <c r="B131" s="369"/>
      <c r="C131" s="369"/>
      <c r="D131" s="370"/>
      <c r="E131" s="369"/>
      <c r="F131" s="386"/>
      <c r="G131" s="386"/>
      <c r="H131" s="386"/>
      <c r="I131" s="386"/>
      <c r="J131" s="386"/>
      <c r="K131" s="386"/>
      <c r="L131" s="370"/>
      <c r="M131" s="370"/>
      <c r="N131" s="361"/>
    </row>
    <row r="132" spans="1:14" ht="15" customHeight="1">
      <c r="A132" s="369"/>
      <c r="B132" s="369"/>
      <c r="C132" s="369"/>
      <c r="D132" s="370"/>
      <c r="E132" s="369"/>
      <c r="F132" s="386"/>
      <c r="G132" s="386"/>
      <c r="H132" s="386"/>
      <c r="I132" s="386"/>
      <c r="J132" s="386"/>
      <c r="K132" s="386"/>
      <c r="L132" s="370"/>
      <c r="M132" s="370"/>
      <c r="N132" s="361"/>
    </row>
    <row r="133" spans="1:14" ht="15" customHeight="1">
      <c r="A133" s="369"/>
      <c r="B133" s="369"/>
      <c r="C133" s="369"/>
      <c r="D133" s="370"/>
      <c r="E133" s="369"/>
      <c r="F133" s="386"/>
      <c r="G133" s="386"/>
      <c r="H133" s="386"/>
      <c r="I133" s="386"/>
      <c r="J133" s="386"/>
      <c r="K133" s="386"/>
      <c r="L133" s="370"/>
      <c r="M133" s="370"/>
      <c r="N133" s="361"/>
    </row>
    <row r="134" spans="1:14" ht="15" customHeight="1">
      <c r="A134" s="369"/>
      <c r="B134" s="369"/>
      <c r="C134" s="369"/>
      <c r="D134" s="370"/>
      <c r="E134" s="369"/>
      <c r="F134" s="386"/>
      <c r="G134" s="386"/>
      <c r="H134" s="386"/>
      <c r="I134" s="386"/>
      <c r="J134" s="386"/>
      <c r="K134" s="386"/>
      <c r="L134" s="370"/>
      <c r="M134" s="370"/>
      <c r="N134" s="361"/>
    </row>
    <row r="135" spans="1:14" ht="15" customHeight="1">
      <c r="A135" s="369"/>
      <c r="B135" s="369"/>
      <c r="C135" s="369"/>
      <c r="D135" s="370"/>
      <c r="E135" s="369"/>
      <c r="F135" s="386"/>
      <c r="G135" s="386"/>
      <c r="H135" s="386"/>
      <c r="I135" s="386"/>
      <c r="J135" s="386"/>
      <c r="K135" s="386"/>
      <c r="L135" s="370"/>
      <c r="M135" s="370"/>
      <c r="N135" s="361"/>
    </row>
    <row r="136" spans="1:14" ht="15" customHeight="1">
      <c r="A136" s="369"/>
      <c r="B136" s="369"/>
      <c r="C136" s="369"/>
      <c r="D136" s="370"/>
      <c r="E136" s="369"/>
      <c r="F136" s="386"/>
      <c r="G136" s="386"/>
      <c r="H136" s="386"/>
      <c r="I136" s="386"/>
      <c r="J136" s="386"/>
      <c r="K136" s="386"/>
      <c r="L136" s="370"/>
      <c r="M136" s="370"/>
      <c r="N136" s="361"/>
    </row>
    <row r="137" spans="1:14" ht="15" customHeight="1">
      <c r="A137" s="369"/>
      <c r="B137" s="369"/>
      <c r="C137" s="369"/>
      <c r="D137" s="370"/>
      <c r="E137" s="369"/>
      <c r="F137" s="386"/>
      <c r="G137" s="386"/>
      <c r="H137" s="386"/>
      <c r="I137" s="386"/>
      <c r="J137" s="386"/>
      <c r="K137" s="386"/>
      <c r="L137" s="370"/>
      <c r="M137" s="370"/>
      <c r="N137" s="361"/>
    </row>
    <row r="138" spans="1:14" ht="15" customHeight="1">
      <c r="A138" s="369"/>
      <c r="B138" s="369"/>
      <c r="C138" s="369"/>
      <c r="D138" s="370"/>
      <c r="E138" s="369"/>
      <c r="F138" s="386"/>
      <c r="G138" s="386"/>
      <c r="H138" s="386"/>
      <c r="I138" s="386"/>
      <c r="J138" s="386"/>
      <c r="K138" s="386"/>
      <c r="L138" s="370"/>
      <c r="M138" s="370"/>
      <c r="N138" s="361"/>
    </row>
    <row r="139" spans="1:14" ht="15" customHeight="1">
      <c r="A139" s="369"/>
      <c r="B139" s="369"/>
      <c r="C139" s="369"/>
      <c r="D139" s="370"/>
      <c r="E139" s="369"/>
      <c r="F139" s="386"/>
      <c r="G139" s="386"/>
      <c r="H139" s="386"/>
      <c r="I139" s="386"/>
      <c r="J139" s="386"/>
      <c r="K139" s="386"/>
      <c r="L139" s="370"/>
      <c r="M139" s="370"/>
      <c r="N139" s="361"/>
    </row>
    <row r="140" spans="1:14" ht="15" customHeight="1">
      <c r="A140" s="369"/>
      <c r="B140" s="369"/>
      <c r="C140" s="369"/>
      <c r="D140" s="370"/>
      <c r="E140" s="369"/>
      <c r="F140" s="386"/>
      <c r="G140" s="386"/>
      <c r="H140" s="386"/>
      <c r="I140" s="386"/>
      <c r="J140" s="386"/>
      <c r="K140" s="386"/>
      <c r="L140" s="370"/>
      <c r="M140" s="370"/>
      <c r="N140" s="361"/>
    </row>
    <row r="141" spans="1:14" ht="15" customHeight="1">
      <c r="A141" s="369"/>
      <c r="B141" s="369"/>
      <c r="C141" s="369"/>
      <c r="D141" s="370"/>
      <c r="E141" s="369"/>
      <c r="F141" s="386"/>
      <c r="G141" s="386"/>
      <c r="H141" s="386"/>
      <c r="I141" s="386"/>
      <c r="J141" s="386"/>
      <c r="K141" s="386"/>
      <c r="L141" s="370"/>
      <c r="M141" s="370"/>
      <c r="N141" s="361"/>
    </row>
    <row r="142" spans="1:14" ht="15" customHeight="1">
      <c r="A142" s="369"/>
      <c r="B142" s="369"/>
      <c r="C142" s="369"/>
      <c r="D142" s="370"/>
      <c r="E142" s="369"/>
      <c r="F142" s="386"/>
      <c r="G142" s="386"/>
      <c r="H142" s="386"/>
      <c r="I142" s="386"/>
      <c r="J142" s="386"/>
      <c r="K142" s="386"/>
      <c r="L142" s="370"/>
      <c r="M142" s="370"/>
      <c r="N142" s="361"/>
    </row>
    <row r="143" spans="1:14" ht="15" customHeight="1">
      <c r="A143" s="369"/>
      <c r="B143" s="369"/>
      <c r="C143" s="369"/>
      <c r="D143" s="370"/>
      <c r="E143" s="369"/>
      <c r="F143" s="386"/>
      <c r="G143" s="386"/>
      <c r="H143" s="386"/>
      <c r="I143" s="386"/>
      <c r="J143" s="386"/>
      <c r="K143" s="386"/>
      <c r="L143" s="370"/>
      <c r="M143" s="370"/>
      <c r="N143" s="361"/>
    </row>
    <row r="144" spans="1:14" ht="15" customHeight="1">
      <c r="A144" s="369"/>
      <c r="B144" s="369"/>
      <c r="C144" s="369"/>
      <c r="D144" s="370"/>
      <c r="E144" s="369"/>
      <c r="F144" s="386"/>
      <c r="G144" s="386"/>
      <c r="H144" s="386"/>
      <c r="I144" s="386"/>
      <c r="J144" s="386"/>
      <c r="K144" s="386"/>
      <c r="L144" s="370"/>
      <c r="M144" s="370"/>
      <c r="N144" s="361"/>
    </row>
    <row r="145" spans="1:14" ht="15" customHeight="1">
      <c r="A145" s="369"/>
      <c r="B145" s="369"/>
      <c r="C145" s="369"/>
      <c r="D145" s="370"/>
      <c r="E145" s="369"/>
      <c r="F145" s="386"/>
      <c r="G145" s="386"/>
      <c r="H145" s="386"/>
      <c r="I145" s="386"/>
      <c r="J145" s="386"/>
      <c r="K145" s="386"/>
      <c r="L145" s="370"/>
      <c r="M145" s="370"/>
      <c r="N145" s="361"/>
    </row>
    <row r="146" spans="1:14" ht="15" customHeight="1">
      <c r="A146" s="369"/>
      <c r="B146" s="369"/>
      <c r="C146" s="369"/>
      <c r="D146" s="370"/>
      <c r="E146" s="369"/>
      <c r="F146" s="386"/>
      <c r="G146" s="386"/>
      <c r="H146" s="386"/>
      <c r="I146" s="386"/>
      <c r="J146" s="386"/>
      <c r="K146" s="386"/>
      <c r="L146" s="370"/>
      <c r="M146" s="370"/>
      <c r="N146" s="361"/>
    </row>
    <row r="147" spans="1:14" ht="15" customHeight="1">
      <c r="A147" s="369"/>
      <c r="B147" s="369"/>
      <c r="C147" s="369"/>
      <c r="D147" s="370"/>
      <c r="E147" s="369"/>
      <c r="F147" s="386"/>
      <c r="G147" s="386"/>
      <c r="H147" s="386"/>
      <c r="I147" s="386"/>
      <c r="J147" s="386"/>
      <c r="K147" s="386"/>
      <c r="L147" s="370"/>
      <c r="M147" s="370"/>
      <c r="N147" s="361"/>
    </row>
    <row r="148" spans="1:14" ht="15" customHeight="1">
      <c r="A148" s="369"/>
      <c r="B148" s="369"/>
      <c r="C148" s="369"/>
      <c r="D148" s="370"/>
      <c r="E148" s="369"/>
      <c r="F148" s="386"/>
      <c r="G148" s="386"/>
      <c r="H148" s="386"/>
      <c r="I148" s="386"/>
      <c r="J148" s="386"/>
      <c r="K148" s="386"/>
      <c r="L148" s="370"/>
      <c r="M148" s="370"/>
      <c r="N148" s="361"/>
    </row>
    <row r="149" spans="1:14" ht="15" customHeight="1">
      <c r="A149" s="369"/>
      <c r="B149" s="369"/>
      <c r="C149" s="369"/>
      <c r="D149" s="370"/>
      <c r="E149" s="369"/>
      <c r="F149" s="386"/>
      <c r="G149" s="386"/>
      <c r="H149" s="386"/>
      <c r="I149" s="386"/>
      <c r="J149" s="386"/>
      <c r="K149" s="386"/>
      <c r="L149" s="370"/>
      <c r="M149" s="370"/>
      <c r="N149" s="361"/>
    </row>
    <row r="150" spans="1:14" ht="15" customHeight="1">
      <c r="A150" s="369"/>
      <c r="B150" s="369"/>
      <c r="C150" s="369"/>
      <c r="D150" s="370"/>
      <c r="E150" s="369"/>
      <c r="F150" s="386"/>
      <c r="G150" s="386"/>
      <c r="H150" s="386"/>
      <c r="I150" s="386"/>
      <c r="J150" s="386"/>
      <c r="K150" s="386"/>
      <c r="L150" s="370"/>
      <c r="M150" s="370"/>
      <c r="N150" s="361"/>
    </row>
    <row r="151" spans="1:14" ht="15" customHeight="1">
      <c r="A151" s="369"/>
      <c r="B151" s="369"/>
      <c r="C151" s="369"/>
      <c r="D151" s="370"/>
      <c r="E151" s="369"/>
      <c r="F151" s="386"/>
      <c r="G151" s="386"/>
      <c r="H151" s="386"/>
      <c r="I151" s="386"/>
      <c r="J151" s="386"/>
      <c r="K151" s="386"/>
      <c r="L151" s="370"/>
      <c r="M151" s="370"/>
      <c r="N151" s="361"/>
    </row>
    <row r="152" spans="1:14" ht="15" customHeight="1">
      <c r="A152" s="369"/>
      <c r="B152" s="369"/>
      <c r="C152" s="369"/>
      <c r="D152" s="370"/>
      <c r="E152" s="369"/>
      <c r="F152" s="386"/>
      <c r="G152" s="386"/>
      <c r="H152" s="386"/>
      <c r="I152" s="386"/>
      <c r="J152" s="386"/>
      <c r="K152" s="386"/>
      <c r="L152" s="370"/>
      <c r="M152" s="370"/>
      <c r="N152" s="361"/>
    </row>
    <row r="153" spans="1:14" ht="15" customHeight="1">
      <c r="A153" s="369"/>
      <c r="B153" s="369"/>
      <c r="C153" s="369"/>
      <c r="D153" s="370"/>
      <c r="E153" s="369"/>
      <c r="F153" s="386"/>
      <c r="G153" s="386"/>
      <c r="H153" s="386"/>
      <c r="I153" s="386"/>
      <c r="J153" s="386"/>
      <c r="K153" s="386"/>
      <c r="L153" s="370"/>
      <c r="M153" s="370"/>
      <c r="N153" s="361"/>
    </row>
    <row r="154" spans="1:14" ht="15" customHeight="1">
      <c r="A154" s="369"/>
      <c r="B154" s="369"/>
      <c r="C154" s="369"/>
      <c r="D154" s="370"/>
      <c r="E154" s="369"/>
      <c r="F154" s="386"/>
      <c r="G154" s="386"/>
      <c r="H154" s="386"/>
      <c r="I154" s="386"/>
      <c r="J154" s="386"/>
      <c r="K154" s="386"/>
      <c r="L154" s="370"/>
      <c r="M154" s="370"/>
      <c r="N154" s="361"/>
    </row>
    <row r="155" spans="1:14" ht="15" customHeight="1">
      <c r="A155" s="369"/>
      <c r="B155" s="369"/>
      <c r="C155" s="369"/>
      <c r="D155" s="370"/>
      <c r="E155" s="369"/>
      <c r="F155" s="386"/>
      <c r="G155" s="386"/>
      <c r="H155" s="386"/>
      <c r="I155" s="386"/>
      <c r="J155" s="386"/>
      <c r="K155" s="386"/>
      <c r="L155" s="370"/>
      <c r="M155" s="370"/>
      <c r="N155" s="361"/>
    </row>
    <row r="156" spans="1:14" ht="15" customHeight="1">
      <c r="A156" s="369"/>
      <c r="B156" s="369"/>
      <c r="C156" s="369"/>
      <c r="D156" s="370"/>
      <c r="E156" s="369"/>
      <c r="F156" s="386"/>
      <c r="G156" s="386"/>
      <c r="H156" s="386"/>
      <c r="I156" s="386"/>
      <c r="J156" s="386"/>
      <c r="K156" s="386"/>
      <c r="L156" s="370"/>
      <c r="M156" s="370"/>
      <c r="N156" s="361"/>
    </row>
    <row r="157" spans="1:14" ht="15" customHeight="1">
      <c r="A157" s="369"/>
      <c r="B157" s="369"/>
      <c r="C157" s="369"/>
      <c r="D157" s="370"/>
      <c r="E157" s="369"/>
      <c r="F157" s="386"/>
      <c r="G157" s="386"/>
      <c r="H157" s="386"/>
      <c r="I157" s="386"/>
      <c r="J157" s="386"/>
      <c r="K157" s="386"/>
      <c r="L157" s="370"/>
      <c r="M157" s="370"/>
      <c r="N157" s="361"/>
    </row>
    <row r="158" spans="1:14" ht="15" customHeight="1">
      <c r="A158" s="369"/>
      <c r="B158" s="369"/>
      <c r="C158" s="369"/>
      <c r="D158" s="370"/>
      <c r="E158" s="369"/>
      <c r="F158" s="386"/>
      <c r="G158" s="386"/>
      <c r="H158" s="386"/>
      <c r="I158" s="386"/>
      <c r="J158" s="386"/>
      <c r="K158" s="386"/>
      <c r="L158" s="370"/>
      <c r="M158" s="370"/>
      <c r="N158" s="361"/>
    </row>
    <row r="159" spans="1:14" ht="15" customHeight="1">
      <c r="A159" s="369"/>
      <c r="B159" s="369"/>
      <c r="C159" s="369"/>
      <c r="D159" s="370"/>
      <c r="E159" s="369"/>
      <c r="F159" s="386"/>
      <c r="G159" s="386"/>
      <c r="H159" s="386"/>
      <c r="I159" s="386"/>
      <c r="J159" s="386"/>
      <c r="K159" s="386"/>
      <c r="L159" s="370"/>
      <c r="M159" s="370"/>
      <c r="N159" s="361"/>
    </row>
    <row r="160" spans="1:14" ht="15" customHeight="1">
      <c r="A160" s="369"/>
      <c r="B160" s="369"/>
      <c r="C160" s="369"/>
      <c r="D160" s="370"/>
      <c r="E160" s="369"/>
      <c r="F160" s="386"/>
      <c r="G160" s="386"/>
      <c r="H160" s="386"/>
      <c r="I160" s="386"/>
      <c r="J160" s="386"/>
      <c r="K160" s="386"/>
      <c r="L160" s="370"/>
      <c r="M160" s="370"/>
      <c r="N160" s="361"/>
    </row>
    <row r="161" spans="1:14" ht="15" customHeight="1">
      <c r="A161" s="369"/>
      <c r="B161" s="369"/>
      <c r="C161" s="369"/>
      <c r="D161" s="370"/>
      <c r="E161" s="369"/>
      <c r="F161" s="386"/>
      <c r="G161" s="386"/>
      <c r="H161" s="386"/>
      <c r="I161" s="386"/>
      <c r="J161" s="386"/>
      <c r="K161" s="386"/>
      <c r="L161" s="370"/>
      <c r="M161" s="370"/>
      <c r="N161" s="361"/>
    </row>
    <row r="162" spans="1:14" ht="15" customHeight="1">
      <c r="A162" s="369"/>
      <c r="B162" s="369"/>
      <c r="C162" s="369"/>
      <c r="D162" s="370"/>
      <c r="E162" s="369"/>
      <c r="F162" s="386"/>
      <c r="G162" s="386"/>
      <c r="H162" s="386"/>
      <c r="I162" s="386"/>
      <c r="J162" s="386"/>
      <c r="K162" s="386"/>
      <c r="L162" s="370"/>
      <c r="M162" s="370"/>
      <c r="N162" s="361"/>
    </row>
    <row r="163" spans="1:14" ht="15" customHeight="1">
      <c r="A163" s="369"/>
      <c r="B163" s="369"/>
      <c r="C163" s="369"/>
      <c r="D163" s="370"/>
      <c r="E163" s="369"/>
      <c r="F163" s="386"/>
      <c r="G163" s="386"/>
      <c r="H163" s="386"/>
      <c r="I163" s="386"/>
      <c r="J163" s="386"/>
      <c r="K163" s="386"/>
      <c r="L163" s="370"/>
      <c r="M163" s="370"/>
      <c r="N163" s="361"/>
    </row>
    <row r="164" spans="1:14" ht="15" customHeight="1">
      <c r="A164" s="369"/>
      <c r="B164" s="369"/>
      <c r="C164" s="369"/>
      <c r="D164" s="370"/>
      <c r="E164" s="369"/>
      <c r="F164" s="386"/>
      <c r="G164" s="386"/>
      <c r="H164" s="386"/>
      <c r="I164" s="386"/>
      <c r="J164" s="386"/>
      <c r="K164" s="386"/>
      <c r="L164" s="370"/>
      <c r="M164" s="370"/>
      <c r="N164" s="361"/>
    </row>
    <row r="165" spans="1:14" ht="15" customHeight="1">
      <c r="A165" s="369"/>
      <c r="B165" s="369"/>
      <c r="C165" s="369"/>
      <c r="D165" s="370"/>
      <c r="E165" s="369"/>
      <c r="F165" s="386"/>
      <c r="G165" s="386"/>
      <c r="H165" s="386"/>
      <c r="I165" s="386"/>
      <c r="J165" s="386"/>
      <c r="K165" s="386"/>
      <c r="L165" s="370"/>
      <c r="M165" s="370"/>
      <c r="N165" s="361"/>
    </row>
    <row r="166" spans="1:14" ht="15" customHeight="1">
      <c r="A166" s="369"/>
      <c r="B166" s="369"/>
      <c r="C166" s="369"/>
      <c r="D166" s="370"/>
      <c r="E166" s="369"/>
      <c r="F166" s="386"/>
      <c r="G166" s="386"/>
      <c r="H166" s="386"/>
      <c r="I166" s="386"/>
      <c r="J166" s="386"/>
      <c r="K166" s="386"/>
      <c r="L166" s="370"/>
      <c r="M166" s="370"/>
      <c r="N166" s="361"/>
    </row>
    <row r="167" spans="1:14" ht="15" customHeight="1">
      <c r="A167" s="369"/>
      <c r="B167" s="369"/>
      <c r="C167" s="369"/>
      <c r="D167" s="370"/>
      <c r="E167" s="369"/>
      <c r="F167" s="386"/>
      <c r="G167" s="386"/>
      <c r="H167" s="386"/>
      <c r="I167" s="386"/>
      <c r="J167" s="386"/>
      <c r="K167" s="386"/>
      <c r="L167" s="370"/>
      <c r="M167" s="370"/>
      <c r="N167" s="361"/>
    </row>
    <row r="168" spans="1:14" ht="15" customHeight="1">
      <c r="A168" s="369"/>
      <c r="B168" s="369"/>
      <c r="C168" s="369"/>
      <c r="D168" s="370"/>
      <c r="E168" s="369"/>
      <c r="F168" s="386"/>
      <c r="G168" s="386"/>
      <c r="H168" s="386"/>
      <c r="I168" s="386"/>
      <c r="J168" s="386"/>
      <c r="K168" s="386"/>
      <c r="L168" s="370"/>
      <c r="M168" s="370"/>
      <c r="N168" s="361"/>
    </row>
    <row r="169" spans="1:14" ht="15" customHeight="1">
      <c r="A169" s="369"/>
      <c r="B169" s="369"/>
      <c r="C169" s="369"/>
      <c r="D169" s="370"/>
      <c r="E169" s="369"/>
      <c r="F169" s="386"/>
      <c r="G169" s="386"/>
      <c r="H169" s="386"/>
      <c r="I169" s="386"/>
      <c r="J169" s="386"/>
      <c r="K169" s="386"/>
      <c r="L169" s="370"/>
      <c r="M169" s="370"/>
      <c r="N169" s="361"/>
    </row>
    <row r="170" spans="1:14" ht="15" customHeight="1">
      <c r="A170" s="369"/>
      <c r="B170" s="369"/>
      <c r="C170" s="369"/>
      <c r="D170" s="370"/>
      <c r="E170" s="369"/>
      <c r="F170" s="386"/>
      <c r="G170" s="386"/>
      <c r="H170" s="386"/>
      <c r="I170" s="386"/>
      <c r="J170" s="386"/>
      <c r="K170" s="386"/>
      <c r="L170" s="370"/>
      <c r="M170" s="370"/>
      <c r="N170" s="361"/>
    </row>
    <row r="171" spans="1:14" ht="15" customHeight="1">
      <c r="A171" s="369"/>
      <c r="B171" s="369"/>
      <c r="C171" s="369"/>
      <c r="D171" s="370"/>
      <c r="E171" s="369"/>
      <c r="F171" s="386"/>
      <c r="G171" s="386"/>
      <c r="H171" s="386"/>
      <c r="I171" s="386"/>
      <c r="J171" s="386"/>
      <c r="K171" s="386"/>
      <c r="L171" s="370"/>
      <c r="M171" s="370"/>
      <c r="N171" s="361"/>
    </row>
    <row r="172" spans="1:14" ht="15" customHeight="1">
      <c r="A172" s="369"/>
      <c r="B172" s="369"/>
      <c r="C172" s="369"/>
      <c r="D172" s="370"/>
      <c r="E172" s="369"/>
      <c r="F172" s="386"/>
      <c r="G172" s="386"/>
      <c r="H172" s="386"/>
      <c r="I172" s="386"/>
      <c r="J172" s="386"/>
      <c r="K172" s="386"/>
      <c r="L172" s="370"/>
      <c r="M172" s="370"/>
      <c r="N172" s="361"/>
    </row>
    <row r="173" spans="1:14" ht="15" customHeight="1">
      <c r="A173" s="369"/>
      <c r="B173" s="369"/>
      <c r="C173" s="369"/>
      <c r="D173" s="370"/>
      <c r="E173" s="369"/>
      <c r="F173" s="386"/>
      <c r="G173" s="386"/>
      <c r="H173" s="386"/>
      <c r="I173" s="386"/>
      <c r="J173" s="386"/>
      <c r="K173" s="386"/>
      <c r="L173" s="370"/>
      <c r="M173" s="370"/>
      <c r="N173" s="361"/>
    </row>
    <row r="174" spans="1:14" ht="15" customHeight="1">
      <c r="A174" s="369"/>
      <c r="B174" s="369"/>
      <c r="C174" s="369"/>
      <c r="D174" s="370"/>
      <c r="E174" s="369"/>
      <c r="F174" s="386"/>
      <c r="G174" s="386"/>
      <c r="H174" s="386"/>
      <c r="I174" s="386"/>
      <c r="J174" s="386"/>
      <c r="K174" s="386"/>
      <c r="L174" s="370"/>
      <c r="M174" s="370"/>
      <c r="N174" s="361"/>
    </row>
    <row r="175" spans="1:14" ht="15" customHeight="1">
      <c r="A175" s="369"/>
      <c r="B175" s="369"/>
      <c r="C175" s="369"/>
      <c r="D175" s="370"/>
      <c r="E175" s="369"/>
      <c r="F175" s="386"/>
      <c r="G175" s="386"/>
      <c r="H175" s="386"/>
      <c r="I175" s="386"/>
      <c r="J175" s="386"/>
      <c r="K175" s="386"/>
      <c r="L175" s="370"/>
      <c r="M175" s="370"/>
      <c r="N175" s="361"/>
    </row>
    <row r="176" spans="1:14" ht="15" customHeight="1">
      <c r="A176" s="369"/>
      <c r="B176" s="369"/>
      <c r="C176" s="369"/>
      <c r="D176" s="370"/>
      <c r="E176" s="369"/>
      <c r="F176" s="386"/>
      <c r="G176" s="386"/>
      <c r="H176" s="386"/>
      <c r="I176" s="386"/>
      <c r="J176" s="386"/>
      <c r="K176" s="386"/>
      <c r="L176" s="370"/>
      <c r="M176" s="370"/>
      <c r="N176" s="361"/>
    </row>
    <row r="177" spans="1:14" ht="15" customHeight="1">
      <c r="A177" s="369"/>
      <c r="B177" s="369"/>
      <c r="C177" s="369"/>
      <c r="D177" s="370"/>
      <c r="E177" s="369"/>
      <c r="F177" s="386"/>
      <c r="G177" s="386"/>
      <c r="H177" s="386"/>
      <c r="I177" s="386"/>
      <c r="J177" s="386"/>
      <c r="K177" s="386"/>
      <c r="L177" s="370"/>
      <c r="M177" s="370"/>
      <c r="N177" s="361"/>
    </row>
    <row r="178" spans="1:14" ht="15" customHeight="1">
      <c r="A178" s="369"/>
      <c r="B178" s="369"/>
      <c r="C178" s="369"/>
      <c r="D178" s="370"/>
      <c r="E178" s="369"/>
      <c r="F178" s="386"/>
      <c r="G178" s="386"/>
      <c r="H178" s="386"/>
      <c r="I178" s="386"/>
      <c r="J178" s="386"/>
      <c r="K178" s="386"/>
      <c r="L178" s="370"/>
      <c r="M178" s="370"/>
      <c r="N178" s="361"/>
    </row>
    <row r="179" spans="1:14" ht="15" customHeight="1">
      <c r="A179" s="369"/>
      <c r="B179" s="369"/>
      <c r="C179" s="369"/>
      <c r="D179" s="370"/>
      <c r="E179" s="369"/>
      <c r="F179" s="386"/>
      <c r="G179" s="386"/>
      <c r="H179" s="386"/>
      <c r="I179" s="386"/>
      <c r="J179" s="386"/>
      <c r="K179" s="386"/>
      <c r="L179" s="370"/>
      <c r="M179" s="370"/>
      <c r="N179" s="361"/>
    </row>
    <row r="180" spans="1:14" ht="15" customHeight="1">
      <c r="A180" s="369"/>
      <c r="B180" s="369"/>
      <c r="C180" s="369"/>
      <c r="D180" s="370"/>
      <c r="E180" s="369"/>
      <c r="F180" s="386"/>
      <c r="G180" s="386"/>
      <c r="H180" s="386"/>
      <c r="I180" s="386"/>
      <c r="J180" s="386"/>
      <c r="K180" s="386"/>
      <c r="L180" s="370"/>
      <c r="M180" s="370"/>
      <c r="N180" s="361"/>
    </row>
    <row r="181" spans="1:14" ht="15" customHeight="1">
      <c r="A181" s="369"/>
      <c r="B181" s="369"/>
      <c r="C181" s="369"/>
      <c r="D181" s="370"/>
      <c r="E181" s="369"/>
      <c r="F181" s="386"/>
      <c r="G181" s="386"/>
      <c r="H181" s="386"/>
      <c r="I181" s="386"/>
      <c r="J181" s="386"/>
      <c r="K181" s="386"/>
      <c r="L181" s="370"/>
      <c r="M181" s="370"/>
      <c r="N181" s="361"/>
    </row>
    <row r="182" spans="1:14" ht="15" customHeight="1">
      <c r="A182" s="369"/>
      <c r="B182" s="369"/>
      <c r="C182" s="369"/>
      <c r="D182" s="370"/>
      <c r="E182" s="369"/>
      <c r="F182" s="386"/>
      <c r="G182" s="386"/>
      <c r="H182" s="386"/>
      <c r="I182" s="386"/>
      <c r="J182" s="386"/>
      <c r="K182" s="386"/>
      <c r="L182" s="370"/>
      <c r="M182" s="370"/>
      <c r="N182" s="361"/>
    </row>
    <row r="183" spans="1:14" ht="15" customHeight="1">
      <c r="A183" s="369"/>
      <c r="B183" s="369"/>
      <c r="C183" s="369"/>
      <c r="D183" s="370"/>
      <c r="E183" s="369"/>
      <c r="F183" s="386"/>
      <c r="G183" s="386"/>
      <c r="H183" s="386"/>
      <c r="I183" s="386"/>
      <c r="J183" s="386"/>
      <c r="K183" s="386"/>
      <c r="L183" s="370"/>
      <c r="M183" s="370"/>
      <c r="N183" s="361"/>
    </row>
    <row r="184" spans="1:14" ht="15" customHeight="1">
      <c r="A184" s="369"/>
      <c r="B184" s="369"/>
      <c r="C184" s="369"/>
      <c r="D184" s="370"/>
      <c r="E184" s="369"/>
      <c r="F184" s="386"/>
      <c r="G184" s="386"/>
      <c r="H184" s="386"/>
      <c r="I184" s="386"/>
      <c r="J184" s="386"/>
      <c r="K184" s="386"/>
      <c r="L184" s="370"/>
      <c r="M184" s="370"/>
      <c r="N184" s="361"/>
    </row>
    <row r="185" spans="1:14" ht="15" customHeight="1">
      <c r="A185" s="369"/>
      <c r="B185" s="369"/>
      <c r="C185" s="369"/>
      <c r="D185" s="370"/>
      <c r="E185" s="369"/>
      <c r="F185" s="386"/>
      <c r="G185" s="386"/>
      <c r="H185" s="386"/>
      <c r="I185" s="386"/>
      <c r="J185" s="386"/>
      <c r="K185" s="386"/>
      <c r="L185" s="370"/>
      <c r="M185" s="370"/>
      <c r="N185" s="361"/>
    </row>
    <row r="186" spans="1:14" ht="15" customHeight="1">
      <c r="A186" s="369"/>
      <c r="B186" s="369"/>
      <c r="C186" s="369"/>
      <c r="D186" s="370"/>
      <c r="E186" s="369"/>
      <c r="F186" s="386"/>
      <c r="G186" s="386"/>
      <c r="H186" s="386"/>
      <c r="I186" s="386"/>
      <c r="J186" s="386"/>
      <c r="K186" s="386"/>
      <c r="L186" s="370"/>
      <c r="M186" s="370"/>
      <c r="N186" s="361"/>
    </row>
    <row r="187" spans="1:14" ht="15" customHeight="1">
      <c r="A187" s="369"/>
      <c r="B187" s="369"/>
      <c r="C187" s="369"/>
      <c r="D187" s="370"/>
      <c r="E187" s="369"/>
      <c r="F187" s="386"/>
      <c r="G187" s="386"/>
      <c r="H187" s="386"/>
      <c r="I187" s="386"/>
      <c r="J187" s="386"/>
      <c r="K187" s="386"/>
      <c r="L187" s="370"/>
      <c r="M187" s="370"/>
      <c r="N187" s="361"/>
    </row>
    <row r="188" spans="1:14" ht="15" customHeight="1">
      <c r="A188" s="369"/>
      <c r="B188" s="369"/>
      <c r="C188" s="369"/>
      <c r="D188" s="370"/>
      <c r="E188" s="369"/>
      <c r="F188" s="386"/>
      <c r="G188" s="386"/>
      <c r="H188" s="386"/>
      <c r="I188" s="386"/>
      <c r="J188" s="386"/>
      <c r="K188" s="386"/>
      <c r="L188" s="370"/>
      <c r="M188" s="370"/>
      <c r="N188" s="361"/>
    </row>
    <row r="189" spans="1:14" ht="15" customHeight="1">
      <c r="A189" s="369"/>
      <c r="B189" s="369"/>
      <c r="C189" s="369"/>
      <c r="D189" s="370"/>
      <c r="E189" s="369"/>
      <c r="F189" s="386"/>
      <c r="G189" s="386"/>
      <c r="H189" s="386"/>
      <c r="I189" s="386"/>
      <c r="J189" s="386"/>
      <c r="K189" s="386"/>
      <c r="L189" s="370"/>
      <c r="M189" s="370"/>
      <c r="N189" s="361"/>
    </row>
    <row r="190" spans="1:14" ht="15" customHeight="1">
      <c r="A190" s="369"/>
      <c r="B190" s="369"/>
      <c r="C190" s="369"/>
      <c r="D190" s="370"/>
      <c r="E190" s="369"/>
      <c r="F190" s="386"/>
      <c r="G190" s="386"/>
      <c r="H190" s="386"/>
      <c r="I190" s="386"/>
      <c r="J190" s="386"/>
      <c r="K190" s="386"/>
      <c r="L190" s="370"/>
      <c r="M190" s="370"/>
      <c r="N190" s="361"/>
    </row>
    <row r="191" spans="1:14" ht="15" customHeight="1">
      <c r="A191" s="369"/>
      <c r="B191" s="369"/>
      <c r="C191" s="369"/>
      <c r="D191" s="370"/>
      <c r="E191" s="369"/>
      <c r="F191" s="386"/>
      <c r="G191" s="386"/>
      <c r="H191" s="386"/>
      <c r="I191" s="386"/>
      <c r="J191" s="386"/>
      <c r="K191" s="386"/>
      <c r="L191" s="370"/>
      <c r="M191" s="370"/>
      <c r="N191" s="361"/>
    </row>
    <row r="192" spans="1:14" ht="15" customHeight="1">
      <c r="A192" s="369"/>
      <c r="B192" s="369"/>
      <c r="C192" s="369"/>
      <c r="D192" s="370"/>
      <c r="E192" s="369"/>
      <c r="F192" s="386"/>
      <c r="G192" s="386"/>
      <c r="H192" s="386"/>
      <c r="I192" s="386"/>
      <c r="J192" s="386"/>
      <c r="K192" s="386"/>
      <c r="L192" s="370"/>
      <c r="M192" s="370"/>
      <c r="N192" s="361"/>
    </row>
    <row r="193" spans="1:14" ht="15" customHeight="1">
      <c r="A193" s="369"/>
      <c r="B193" s="369"/>
      <c r="C193" s="369"/>
      <c r="D193" s="370"/>
      <c r="E193" s="369"/>
      <c r="F193" s="386"/>
      <c r="G193" s="386"/>
      <c r="H193" s="386"/>
      <c r="I193" s="386"/>
      <c r="J193" s="386"/>
      <c r="K193" s="386"/>
      <c r="L193" s="370"/>
      <c r="M193" s="370"/>
      <c r="N193" s="361"/>
    </row>
    <row r="194" spans="1:14" ht="15" customHeight="1">
      <c r="A194" s="369"/>
      <c r="B194" s="369"/>
      <c r="C194" s="369"/>
      <c r="D194" s="370"/>
      <c r="E194" s="369"/>
      <c r="F194" s="386"/>
      <c r="G194" s="386"/>
      <c r="H194" s="386"/>
      <c r="I194" s="386"/>
      <c r="J194" s="386"/>
      <c r="K194" s="386"/>
      <c r="L194" s="370"/>
      <c r="M194" s="370"/>
      <c r="N194" s="361"/>
    </row>
    <row r="195" spans="1:14" ht="15" customHeight="1">
      <c r="A195" s="369"/>
      <c r="B195" s="369"/>
      <c r="C195" s="369"/>
      <c r="D195" s="370"/>
      <c r="E195" s="369"/>
      <c r="F195" s="386"/>
      <c r="G195" s="386"/>
      <c r="H195" s="386"/>
      <c r="I195" s="386"/>
      <c r="J195" s="386"/>
      <c r="K195" s="386"/>
      <c r="L195" s="370"/>
      <c r="M195" s="370"/>
      <c r="N195" s="361"/>
    </row>
    <row r="196" spans="1:14" ht="15" customHeight="1">
      <c r="A196" s="369"/>
      <c r="B196" s="369"/>
      <c r="C196" s="369"/>
      <c r="D196" s="370"/>
      <c r="E196" s="369"/>
      <c r="F196" s="386"/>
      <c r="G196" s="386"/>
      <c r="H196" s="386"/>
      <c r="I196" s="386"/>
      <c r="J196" s="386"/>
      <c r="K196" s="386"/>
      <c r="L196" s="370"/>
      <c r="M196" s="370"/>
      <c r="N196" s="361"/>
    </row>
    <row r="197" spans="1:14" ht="15" customHeight="1">
      <c r="A197" s="369"/>
      <c r="B197" s="369"/>
      <c r="C197" s="369"/>
      <c r="D197" s="370"/>
      <c r="E197" s="369"/>
      <c r="F197" s="386"/>
      <c r="G197" s="386"/>
      <c r="H197" s="386"/>
      <c r="I197" s="386"/>
      <c r="J197" s="386"/>
      <c r="K197" s="386"/>
      <c r="L197" s="370"/>
      <c r="M197" s="370"/>
      <c r="N197" s="361"/>
    </row>
    <row r="198" spans="1:14" ht="15" customHeight="1">
      <c r="A198" s="369"/>
      <c r="B198" s="369"/>
      <c r="C198" s="369"/>
      <c r="D198" s="370"/>
      <c r="E198" s="369"/>
      <c r="F198" s="386"/>
      <c r="G198" s="386"/>
      <c r="H198" s="386"/>
      <c r="I198" s="386"/>
      <c r="J198" s="386"/>
      <c r="K198" s="386"/>
      <c r="L198" s="370"/>
      <c r="M198" s="370"/>
      <c r="N198" s="361"/>
    </row>
    <row r="199" spans="1:14" ht="15" customHeight="1">
      <c r="A199" s="369"/>
      <c r="B199" s="369"/>
      <c r="C199" s="369"/>
      <c r="D199" s="370"/>
      <c r="E199" s="369"/>
      <c r="F199" s="386"/>
      <c r="G199" s="386"/>
      <c r="H199" s="386"/>
      <c r="I199" s="386"/>
      <c r="J199" s="386"/>
      <c r="K199" s="386"/>
      <c r="L199" s="370"/>
      <c r="M199" s="370"/>
      <c r="N199" s="361"/>
    </row>
    <row r="200" spans="1:14" ht="15" customHeight="1">
      <c r="A200" s="369"/>
      <c r="B200" s="369"/>
      <c r="C200" s="369"/>
      <c r="D200" s="370"/>
      <c r="E200" s="369"/>
      <c r="F200" s="386"/>
      <c r="G200" s="386"/>
      <c r="H200" s="386"/>
      <c r="I200" s="386"/>
      <c r="J200" s="386"/>
      <c r="K200" s="386"/>
      <c r="L200" s="370"/>
      <c r="M200" s="370"/>
      <c r="N200" s="361"/>
    </row>
    <row r="201" spans="1:14" ht="15" customHeight="1">
      <c r="A201" s="369"/>
      <c r="B201" s="369"/>
      <c r="C201" s="369"/>
      <c r="D201" s="370"/>
      <c r="E201" s="369"/>
      <c r="F201" s="386"/>
      <c r="G201" s="386"/>
      <c r="H201" s="386"/>
      <c r="I201" s="386"/>
      <c r="J201" s="386"/>
      <c r="K201" s="386"/>
      <c r="L201" s="370"/>
      <c r="M201" s="370"/>
      <c r="N201" s="361"/>
    </row>
    <row r="202" spans="1:14" ht="15" customHeight="1">
      <c r="A202" s="369"/>
      <c r="B202" s="369"/>
      <c r="C202" s="369"/>
      <c r="D202" s="370"/>
      <c r="E202" s="369"/>
      <c r="F202" s="386"/>
      <c r="G202" s="386"/>
      <c r="H202" s="386"/>
      <c r="I202" s="386"/>
      <c r="J202" s="386"/>
      <c r="K202" s="386"/>
      <c r="L202" s="370"/>
      <c r="M202" s="370"/>
      <c r="N202" s="361"/>
    </row>
    <row r="203" spans="1:14" ht="15" customHeight="1">
      <c r="A203" s="369"/>
      <c r="B203" s="369"/>
      <c r="C203" s="369"/>
      <c r="D203" s="370"/>
      <c r="E203" s="369"/>
      <c r="F203" s="386"/>
      <c r="G203" s="386"/>
      <c r="H203" s="386"/>
      <c r="I203" s="386"/>
      <c r="J203" s="386"/>
      <c r="K203" s="386"/>
      <c r="L203" s="370"/>
      <c r="M203" s="370"/>
      <c r="N203" s="361"/>
    </row>
    <row r="204" spans="1:14" ht="15" customHeight="1">
      <c r="A204" s="369"/>
      <c r="B204" s="369"/>
      <c r="C204" s="369"/>
      <c r="D204" s="370"/>
      <c r="E204" s="369"/>
      <c r="F204" s="386"/>
      <c r="G204" s="386"/>
      <c r="H204" s="386"/>
      <c r="I204" s="386"/>
      <c r="J204" s="386"/>
      <c r="K204" s="386"/>
      <c r="L204" s="370"/>
      <c r="M204" s="370"/>
      <c r="N204" s="361"/>
    </row>
    <row r="205" spans="1:14" ht="15" customHeight="1">
      <c r="A205" s="369"/>
      <c r="B205" s="369"/>
      <c r="C205" s="369"/>
      <c r="D205" s="370"/>
      <c r="E205" s="369"/>
      <c r="F205" s="386"/>
      <c r="G205" s="386"/>
      <c r="H205" s="386"/>
      <c r="I205" s="386"/>
      <c r="J205" s="386"/>
      <c r="K205" s="386"/>
      <c r="L205" s="370"/>
      <c r="M205" s="370"/>
      <c r="N205" s="361"/>
    </row>
    <row r="206" spans="1:14" ht="15" customHeight="1">
      <c r="A206" s="369"/>
      <c r="B206" s="369"/>
      <c r="C206" s="369"/>
      <c r="D206" s="370"/>
      <c r="E206" s="369"/>
      <c r="F206" s="386"/>
      <c r="G206" s="386"/>
      <c r="H206" s="386"/>
      <c r="I206" s="386"/>
      <c r="J206" s="386"/>
      <c r="K206" s="386"/>
      <c r="L206" s="370"/>
      <c r="M206" s="370"/>
      <c r="N206" s="361"/>
    </row>
    <row r="207" spans="1:14" ht="15" customHeight="1">
      <c r="A207" s="369"/>
      <c r="B207" s="369"/>
      <c r="C207" s="369"/>
      <c r="D207" s="370"/>
      <c r="E207" s="369"/>
      <c r="F207" s="386"/>
      <c r="G207" s="386"/>
      <c r="H207" s="386"/>
      <c r="I207" s="386"/>
      <c r="J207" s="386"/>
      <c r="K207" s="386"/>
      <c r="L207" s="370"/>
      <c r="M207" s="370"/>
      <c r="N207" s="361"/>
    </row>
    <row r="208" spans="1:14" ht="15" customHeight="1">
      <c r="A208" s="369"/>
      <c r="B208" s="369"/>
      <c r="C208" s="369"/>
      <c r="D208" s="370"/>
      <c r="E208" s="369"/>
      <c r="F208" s="386"/>
      <c r="G208" s="386"/>
      <c r="H208" s="386"/>
      <c r="I208" s="386"/>
      <c r="J208" s="386"/>
      <c r="K208" s="386"/>
      <c r="L208" s="370"/>
      <c r="M208" s="370"/>
      <c r="N208" s="361"/>
    </row>
    <row r="209" spans="1:14" ht="15" customHeight="1">
      <c r="A209" s="369"/>
      <c r="B209" s="369"/>
      <c r="C209" s="369"/>
      <c r="D209" s="370"/>
      <c r="E209" s="369"/>
      <c r="F209" s="386"/>
      <c r="G209" s="386"/>
      <c r="H209" s="386"/>
      <c r="I209" s="386"/>
      <c r="J209" s="386"/>
      <c r="K209" s="386"/>
      <c r="L209" s="370"/>
      <c r="M209" s="370"/>
      <c r="N209" s="361"/>
    </row>
    <row r="210" spans="1:14" ht="15" customHeight="1">
      <c r="A210" s="369"/>
      <c r="B210" s="369"/>
      <c r="C210" s="369"/>
      <c r="D210" s="370"/>
      <c r="E210" s="369"/>
      <c r="F210" s="386"/>
      <c r="G210" s="386"/>
      <c r="H210" s="386"/>
      <c r="I210" s="386"/>
      <c r="J210" s="386"/>
      <c r="K210" s="386"/>
      <c r="L210" s="370"/>
      <c r="M210" s="370"/>
      <c r="N210" s="361"/>
    </row>
    <row r="211" spans="1:14" ht="15" customHeight="1">
      <c r="A211" s="369"/>
      <c r="B211" s="369"/>
      <c r="C211" s="369"/>
      <c r="D211" s="370"/>
      <c r="E211" s="369"/>
      <c r="F211" s="386"/>
      <c r="G211" s="386"/>
      <c r="H211" s="386"/>
      <c r="I211" s="386"/>
      <c r="J211" s="386"/>
      <c r="K211" s="386"/>
      <c r="L211" s="370"/>
      <c r="M211" s="370"/>
      <c r="N211" s="361"/>
    </row>
    <row r="212" spans="1:14" ht="15" customHeight="1">
      <c r="A212" s="369"/>
      <c r="B212" s="369"/>
      <c r="C212" s="369"/>
      <c r="D212" s="370"/>
      <c r="E212" s="369"/>
      <c r="F212" s="386"/>
      <c r="G212" s="386"/>
      <c r="H212" s="386"/>
      <c r="I212" s="386"/>
      <c r="J212" s="386"/>
      <c r="K212" s="386"/>
      <c r="L212" s="370"/>
      <c r="M212" s="370"/>
      <c r="N212" s="361"/>
    </row>
    <row r="213" spans="1:14" ht="15" customHeight="1">
      <c r="A213" s="369"/>
      <c r="B213" s="369"/>
      <c r="C213" s="369"/>
      <c r="D213" s="370"/>
      <c r="E213" s="369"/>
      <c r="F213" s="386"/>
      <c r="G213" s="386"/>
      <c r="H213" s="386"/>
      <c r="I213" s="386"/>
      <c r="J213" s="386"/>
      <c r="K213" s="386"/>
      <c r="L213" s="370"/>
      <c r="M213" s="370"/>
      <c r="N213" s="361"/>
    </row>
    <row r="214" spans="1:14" ht="15" customHeight="1">
      <c r="A214" s="369"/>
      <c r="B214" s="369"/>
      <c r="C214" s="369"/>
      <c r="D214" s="370"/>
      <c r="E214" s="369"/>
      <c r="F214" s="386"/>
      <c r="G214" s="386"/>
      <c r="H214" s="386"/>
      <c r="I214" s="386"/>
      <c r="J214" s="386"/>
      <c r="K214" s="386"/>
      <c r="L214" s="370"/>
      <c r="M214" s="370"/>
      <c r="N214" s="361"/>
    </row>
    <row r="215" spans="1:14" ht="15" customHeight="1">
      <c r="A215" s="369"/>
      <c r="B215" s="369"/>
      <c r="C215" s="369"/>
      <c r="D215" s="370"/>
      <c r="E215" s="369"/>
      <c r="F215" s="386"/>
      <c r="G215" s="386"/>
      <c r="H215" s="386"/>
      <c r="I215" s="386"/>
      <c r="J215" s="386"/>
      <c r="K215" s="386"/>
      <c r="L215" s="370"/>
      <c r="M215" s="370"/>
      <c r="N215" s="361"/>
    </row>
    <row r="216" spans="1:14" ht="15" customHeight="1">
      <c r="A216" s="369"/>
      <c r="B216" s="369"/>
      <c r="C216" s="369"/>
      <c r="D216" s="370"/>
      <c r="E216" s="369"/>
      <c r="F216" s="386"/>
      <c r="G216" s="386"/>
      <c r="H216" s="386"/>
      <c r="I216" s="386"/>
      <c r="J216" s="386"/>
      <c r="K216" s="386"/>
      <c r="L216" s="370"/>
      <c r="M216" s="370"/>
      <c r="N216" s="361"/>
    </row>
    <row r="217" spans="1:14" ht="15" customHeight="1">
      <c r="A217" s="369"/>
      <c r="B217" s="369"/>
      <c r="C217" s="369"/>
      <c r="D217" s="370"/>
      <c r="E217" s="369"/>
      <c r="F217" s="386"/>
      <c r="G217" s="386"/>
      <c r="H217" s="386"/>
      <c r="I217" s="386"/>
      <c r="J217" s="386"/>
      <c r="K217" s="386"/>
      <c r="L217" s="370"/>
      <c r="M217" s="370"/>
      <c r="N217" s="361"/>
    </row>
    <row r="218" spans="1:14" ht="15" customHeight="1">
      <c r="A218" s="369"/>
      <c r="B218" s="369"/>
      <c r="C218" s="369"/>
      <c r="D218" s="370"/>
      <c r="E218" s="369"/>
      <c r="F218" s="386"/>
      <c r="G218" s="386"/>
      <c r="H218" s="386"/>
      <c r="I218" s="386"/>
      <c r="J218" s="386"/>
      <c r="K218" s="386"/>
      <c r="L218" s="370"/>
      <c r="M218" s="370"/>
      <c r="N218" s="361"/>
    </row>
    <row r="219" spans="1:14" ht="15" customHeight="1">
      <c r="A219" s="369"/>
      <c r="B219" s="369"/>
      <c r="C219" s="369"/>
      <c r="D219" s="370"/>
      <c r="E219" s="369"/>
      <c r="F219" s="386"/>
      <c r="G219" s="386"/>
      <c r="H219" s="386"/>
      <c r="I219" s="386"/>
      <c r="J219" s="386"/>
      <c r="K219" s="386"/>
      <c r="L219" s="370"/>
      <c r="M219" s="370"/>
      <c r="N219" s="361"/>
    </row>
    <row r="220" spans="1:14" ht="15" customHeight="1">
      <c r="A220" s="369"/>
      <c r="B220" s="369"/>
      <c r="C220" s="369"/>
      <c r="D220" s="370"/>
      <c r="E220" s="369"/>
      <c r="F220" s="386"/>
      <c r="G220" s="386"/>
      <c r="H220" s="386"/>
      <c r="I220" s="386"/>
      <c r="J220" s="386"/>
      <c r="K220" s="386"/>
      <c r="L220" s="370"/>
      <c r="M220" s="370"/>
      <c r="N220" s="361"/>
    </row>
    <row r="221" spans="1:14" ht="15" customHeight="1">
      <c r="A221" s="369"/>
      <c r="B221" s="369"/>
      <c r="C221" s="369"/>
      <c r="D221" s="370"/>
      <c r="E221" s="369"/>
      <c r="F221" s="386"/>
      <c r="G221" s="386"/>
      <c r="H221" s="386"/>
      <c r="I221" s="386"/>
      <c r="J221" s="386"/>
      <c r="K221" s="386"/>
      <c r="L221" s="370"/>
      <c r="M221" s="370"/>
      <c r="N221" s="361"/>
    </row>
    <row r="222" spans="1:14" ht="15" customHeight="1">
      <c r="A222" s="369"/>
      <c r="B222" s="369"/>
      <c r="C222" s="369"/>
      <c r="D222" s="370"/>
      <c r="E222" s="369"/>
      <c r="F222" s="386"/>
      <c r="G222" s="386"/>
      <c r="H222" s="386"/>
      <c r="I222" s="386"/>
      <c r="J222" s="386"/>
      <c r="K222" s="386"/>
      <c r="L222" s="370"/>
      <c r="M222" s="370"/>
      <c r="N222" s="361"/>
    </row>
    <row r="223" spans="1:14" ht="15" customHeight="1">
      <c r="A223" s="369"/>
      <c r="B223" s="369"/>
      <c r="C223" s="369"/>
      <c r="D223" s="370"/>
      <c r="E223" s="369"/>
      <c r="F223" s="386"/>
      <c r="G223" s="386"/>
      <c r="H223" s="386"/>
      <c r="I223" s="386"/>
      <c r="J223" s="386"/>
      <c r="K223" s="386"/>
      <c r="L223" s="370"/>
      <c r="M223" s="370"/>
      <c r="N223" s="361"/>
    </row>
    <row r="224" spans="1:14" ht="15" customHeight="1">
      <c r="A224" s="369"/>
      <c r="B224" s="369"/>
      <c r="C224" s="369"/>
      <c r="D224" s="370"/>
      <c r="E224" s="369"/>
      <c r="F224" s="386"/>
      <c r="G224" s="386"/>
      <c r="H224" s="386"/>
      <c r="I224" s="386"/>
      <c r="J224" s="386"/>
      <c r="K224" s="386"/>
      <c r="L224" s="370"/>
      <c r="M224" s="370"/>
      <c r="N224" s="361"/>
    </row>
    <row r="225" spans="1:14" ht="15" customHeight="1">
      <c r="A225" s="369"/>
      <c r="B225" s="369"/>
      <c r="C225" s="369"/>
      <c r="D225" s="370"/>
      <c r="E225" s="369"/>
      <c r="F225" s="386"/>
      <c r="G225" s="386"/>
      <c r="H225" s="386"/>
      <c r="I225" s="386"/>
      <c r="J225" s="386"/>
      <c r="K225" s="386"/>
      <c r="L225" s="370"/>
      <c r="M225" s="370"/>
      <c r="N225" s="361"/>
    </row>
    <row r="226" spans="1:14" ht="15" customHeight="1">
      <c r="A226" s="369"/>
      <c r="B226" s="369"/>
      <c r="C226" s="369"/>
      <c r="D226" s="370"/>
      <c r="E226" s="369"/>
      <c r="F226" s="386"/>
      <c r="G226" s="386"/>
      <c r="H226" s="386"/>
      <c r="I226" s="386"/>
      <c r="J226" s="386"/>
      <c r="K226" s="386"/>
      <c r="L226" s="370"/>
      <c r="M226" s="370"/>
      <c r="N226" s="361"/>
    </row>
    <row r="227" spans="1:14" ht="15" customHeight="1">
      <c r="A227" s="369"/>
      <c r="B227" s="369"/>
      <c r="C227" s="369"/>
      <c r="D227" s="370"/>
      <c r="E227" s="369"/>
      <c r="F227" s="386"/>
      <c r="G227" s="386"/>
      <c r="H227" s="386"/>
      <c r="I227" s="386"/>
      <c r="J227" s="386"/>
      <c r="K227" s="386"/>
      <c r="L227" s="370"/>
      <c r="M227" s="370"/>
      <c r="N227" s="361"/>
    </row>
    <row r="228" spans="1:14" ht="15" customHeight="1">
      <c r="A228" s="369"/>
      <c r="B228" s="369"/>
      <c r="C228" s="369"/>
      <c r="D228" s="370"/>
      <c r="E228" s="369"/>
      <c r="F228" s="386"/>
      <c r="G228" s="386"/>
      <c r="H228" s="386"/>
      <c r="I228" s="386"/>
      <c r="J228" s="386"/>
      <c r="K228" s="386"/>
      <c r="L228" s="370"/>
      <c r="M228" s="370"/>
      <c r="N228" s="361"/>
    </row>
    <row r="229" spans="1:14" ht="15" customHeight="1">
      <c r="A229" s="369"/>
      <c r="B229" s="369"/>
      <c r="C229" s="369"/>
      <c r="D229" s="370"/>
      <c r="E229" s="369"/>
      <c r="F229" s="386"/>
      <c r="G229" s="386"/>
      <c r="H229" s="386"/>
      <c r="I229" s="386"/>
      <c r="J229" s="386"/>
      <c r="K229" s="386"/>
      <c r="L229" s="370"/>
      <c r="M229" s="370"/>
      <c r="N229" s="361"/>
    </row>
    <row r="230" spans="1:14" ht="15" customHeight="1">
      <c r="A230" s="369"/>
      <c r="B230" s="369"/>
      <c r="C230" s="369"/>
      <c r="D230" s="370"/>
      <c r="E230" s="369"/>
      <c r="F230" s="386"/>
      <c r="G230" s="386"/>
      <c r="H230" s="386"/>
      <c r="I230" s="386"/>
      <c r="J230" s="386"/>
      <c r="K230" s="386"/>
      <c r="L230" s="370"/>
      <c r="M230" s="370"/>
      <c r="N230" s="361"/>
    </row>
    <row r="231" spans="1:14" ht="15" customHeight="1">
      <c r="A231" s="369"/>
      <c r="B231" s="369"/>
      <c r="C231" s="369"/>
      <c r="D231" s="370"/>
      <c r="E231" s="369"/>
      <c r="F231" s="386"/>
      <c r="G231" s="386"/>
      <c r="H231" s="386"/>
      <c r="I231" s="386"/>
      <c r="J231" s="386"/>
      <c r="K231" s="386"/>
      <c r="L231" s="370"/>
      <c r="M231" s="370"/>
      <c r="N231" s="361"/>
    </row>
    <row r="232" spans="1:14" ht="15" customHeight="1">
      <c r="A232" s="369"/>
      <c r="B232" s="369"/>
      <c r="C232" s="369"/>
      <c r="D232" s="370"/>
      <c r="E232" s="369"/>
      <c r="F232" s="386"/>
      <c r="G232" s="386"/>
      <c r="H232" s="386"/>
      <c r="I232" s="386"/>
      <c r="J232" s="386"/>
      <c r="K232" s="386"/>
      <c r="L232" s="370"/>
      <c r="M232" s="370"/>
      <c r="N232" s="361"/>
    </row>
    <row r="233" spans="1:14" ht="15" customHeight="1">
      <c r="A233" s="369"/>
      <c r="B233" s="369"/>
      <c r="C233" s="369"/>
      <c r="D233" s="370"/>
      <c r="E233" s="369"/>
      <c r="F233" s="386"/>
      <c r="G233" s="386"/>
      <c r="H233" s="386"/>
      <c r="I233" s="386"/>
      <c r="J233" s="386"/>
      <c r="K233" s="386"/>
      <c r="L233" s="370"/>
      <c r="M233" s="370"/>
      <c r="N233" s="361"/>
    </row>
    <row r="234" spans="1:14" ht="15" customHeight="1">
      <c r="A234" s="369"/>
      <c r="B234" s="369"/>
      <c r="C234" s="369"/>
      <c r="D234" s="370"/>
      <c r="E234" s="369"/>
      <c r="F234" s="386"/>
      <c r="G234" s="386"/>
      <c r="H234" s="386"/>
      <c r="I234" s="386"/>
      <c r="J234" s="386"/>
      <c r="K234" s="386"/>
      <c r="L234" s="370"/>
      <c r="M234" s="370"/>
      <c r="N234" s="361"/>
    </row>
    <row r="235" spans="1:14" ht="15" customHeight="1">
      <c r="A235" s="369"/>
      <c r="B235" s="369"/>
      <c r="C235" s="369"/>
      <c r="D235" s="370"/>
      <c r="E235" s="369"/>
      <c r="F235" s="386"/>
      <c r="G235" s="386"/>
      <c r="H235" s="386"/>
      <c r="I235" s="386"/>
      <c r="J235" s="386"/>
      <c r="K235" s="386"/>
      <c r="L235" s="370"/>
      <c r="M235" s="370"/>
      <c r="N235" s="361"/>
    </row>
    <row r="236" spans="1:14" ht="15" customHeight="1">
      <c r="A236" s="369"/>
      <c r="B236" s="369"/>
      <c r="C236" s="369"/>
      <c r="D236" s="370"/>
      <c r="E236" s="369"/>
      <c r="F236" s="386"/>
      <c r="G236" s="386"/>
      <c r="H236" s="386"/>
      <c r="I236" s="386"/>
      <c r="J236" s="386"/>
      <c r="K236" s="386"/>
      <c r="L236" s="370"/>
      <c r="M236" s="370"/>
      <c r="N236" s="361"/>
    </row>
    <row r="237" spans="1:14" ht="15" customHeight="1">
      <c r="A237" s="369"/>
      <c r="B237" s="369"/>
      <c r="C237" s="369"/>
      <c r="D237" s="370"/>
      <c r="E237" s="369"/>
      <c r="F237" s="386"/>
      <c r="G237" s="386"/>
      <c r="H237" s="386"/>
      <c r="I237" s="386"/>
      <c r="J237" s="386"/>
      <c r="K237" s="386"/>
      <c r="L237" s="370"/>
      <c r="M237" s="370"/>
      <c r="N237" s="361"/>
    </row>
    <row r="238" spans="1:14" ht="15" customHeight="1">
      <c r="A238" s="369"/>
      <c r="B238" s="369"/>
      <c r="C238" s="369"/>
      <c r="D238" s="370"/>
      <c r="E238" s="369"/>
      <c r="F238" s="386"/>
      <c r="G238" s="386"/>
      <c r="H238" s="386"/>
      <c r="I238" s="386"/>
      <c r="J238" s="386"/>
      <c r="K238" s="386"/>
      <c r="L238" s="370"/>
      <c r="M238" s="370"/>
      <c r="N238" s="361"/>
    </row>
    <row r="239" spans="1:14" ht="15" customHeight="1">
      <c r="A239" s="369"/>
      <c r="B239" s="369"/>
      <c r="C239" s="369"/>
      <c r="D239" s="370"/>
      <c r="E239" s="369"/>
      <c r="F239" s="386"/>
      <c r="G239" s="386"/>
      <c r="H239" s="386"/>
      <c r="I239" s="386"/>
      <c r="J239" s="386"/>
      <c r="K239" s="386"/>
      <c r="L239" s="370"/>
      <c r="M239" s="370"/>
      <c r="N239" s="361"/>
    </row>
    <row r="240" spans="1:14" ht="15" customHeight="1">
      <c r="A240" s="369"/>
      <c r="B240" s="369"/>
      <c r="C240" s="369"/>
      <c r="D240" s="370"/>
      <c r="E240" s="369"/>
      <c r="F240" s="386"/>
      <c r="G240" s="386"/>
      <c r="H240" s="386"/>
      <c r="I240" s="386"/>
      <c r="J240" s="386"/>
      <c r="K240" s="386"/>
      <c r="L240" s="370"/>
      <c r="M240" s="370"/>
      <c r="N240" s="361"/>
    </row>
    <row r="241" spans="1:14" ht="15" customHeight="1">
      <c r="A241" s="369"/>
      <c r="B241" s="369"/>
      <c r="C241" s="369"/>
      <c r="D241" s="370"/>
      <c r="E241" s="369"/>
      <c r="F241" s="386"/>
      <c r="G241" s="386"/>
      <c r="H241" s="386"/>
      <c r="I241" s="386"/>
      <c r="J241" s="386"/>
      <c r="K241" s="386"/>
      <c r="L241" s="370"/>
      <c r="M241" s="370"/>
      <c r="N241" s="361"/>
    </row>
    <row r="242" spans="1:14" ht="15" customHeight="1">
      <c r="A242" s="369"/>
      <c r="B242" s="369"/>
      <c r="C242" s="369"/>
      <c r="D242" s="370"/>
      <c r="E242" s="369"/>
      <c r="F242" s="386"/>
      <c r="G242" s="386"/>
      <c r="H242" s="386"/>
      <c r="I242" s="386"/>
      <c r="J242" s="386"/>
      <c r="K242" s="386"/>
      <c r="L242" s="370"/>
      <c r="M242" s="370"/>
      <c r="N242" s="361"/>
    </row>
    <row r="243" spans="1:14" ht="15" customHeight="1">
      <c r="A243" s="369"/>
      <c r="B243" s="369"/>
      <c r="C243" s="369"/>
      <c r="D243" s="370"/>
      <c r="E243" s="369"/>
      <c r="F243" s="386"/>
      <c r="G243" s="386"/>
      <c r="H243" s="386"/>
      <c r="I243" s="386"/>
      <c r="J243" s="386"/>
      <c r="K243" s="386"/>
      <c r="L243" s="370"/>
      <c r="M243" s="370"/>
      <c r="N243" s="361"/>
    </row>
    <row r="244" spans="1:14" ht="15" customHeight="1">
      <c r="A244" s="369"/>
      <c r="B244" s="369"/>
      <c r="C244" s="369"/>
      <c r="D244" s="370"/>
      <c r="E244" s="369"/>
      <c r="F244" s="386"/>
      <c r="G244" s="386"/>
      <c r="H244" s="386"/>
      <c r="I244" s="386"/>
      <c r="J244" s="386"/>
      <c r="K244" s="386"/>
      <c r="L244" s="370"/>
      <c r="M244" s="370"/>
      <c r="N244" s="361"/>
    </row>
    <row r="245" spans="1:14" ht="15" customHeight="1">
      <c r="A245" s="369"/>
      <c r="B245" s="369"/>
      <c r="C245" s="369"/>
      <c r="D245" s="370"/>
      <c r="E245" s="369"/>
      <c r="F245" s="386"/>
      <c r="G245" s="386"/>
      <c r="H245" s="386"/>
      <c r="I245" s="386"/>
      <c r="J245" s="386"/>
      <c r="K245" s="386"/>
      <c r="L245" s="370"/>
      <c r="M245" s="370"/>
      <c r="N245" s="361"/>
    </row>
    <row r="246" spans="1:14" ht="15" customHeight="1">
      <c r="A246" s="369"/>
      <c r="B246" s="369"/>
      <c r="C246" s="369"/>
      <c r="D246" s="370"/>
      <c r="E246" s="369"/>
      <c r="F246" s="386"/>
      <c r="G246" s="386"/>
      <c r="H246" s="386"/>
      <c r="I246" s="386"/>
      <c r="J246" s="386"/>
      <c r="K246" s="386"/>
      <c r="L246" s="370"/>
      <c r="M246" s="370"/>
      <c r="N246" s="361"/>
    </row>
    <row r="247" spans="1:14" ht="15" customHeight="1">
      <c r="A247" s="369"/>
      <c r="B247" s="369"/>
      <c r="C247" s="369"/>
      <c r="D247" s="370"/>
      <c r="E247" s="369"/>
      <c r="F247" s="386"/>
      <c r="G247" s="386"/>
      <c r="H247" s="386"/>
      <c r="I247" s="386"/>
      <c r="J247" s="386"/>
      <c r="K247" s="386"/>
      <c r="L247" s="370"/>
      <c r="M247" s="370"/>
      <c r="N247" s="361"/>
    </row>
    <row r="248" spans="1:14" ht="15" customHeight="1">
      <c r="A248" s="369"/>
      <c r="B248" s="369"/>
      <c r="C248" s="369"/>
      <c r="D248" s="370"/>
      <c r="E248" s="369"/>
      <c r="F248" s="386"/>
      <c r="G248" s="386"/>
      <c r="H248" s="386"/>
      <c r="I248" s="386"/>
      <c r="J248" s="386"/>
      <c r="K248" s="386"/>
      <c r="L248" s="370"/>
      <c r="M248" s="370"/>
      <c r="N248" s="361"/>
    </row>
    <row r="249" spans="1:14" ht="15" customHeight="1">
      <c r="A249" s="369"/>
      <c r="B249" s="369"/>
      <c r="C249" s="369"/>
      <c r="D249" s="370"/>
      <c r="E249" s="369"/>
      <c r="F249" s="386"/>
      <c r="G249" s="386"/>
      <c r="H249" s="386"/>
      <c r="I249" s="386"/>
      <c r="J249" s="386"/>
      <c r="K249" s="386"/>
      <c r="L249" s="370"/>
      <c r="M249" s="370"/>
      <c r="N249" s="361"/>
    </row>
    <row r="250" spans="1:14" ht="15" customHeight="1">
      <c r="A250" s="369"/>
      <c r="B250" s="369"/>
      <c r="C250" s="369"/>
      <c r="D250" s="370"/>
      <c r="E250" s="369"/>
      <c r="F250" s="386"/>
      <c r="G250" s="386"/>
      <c r="H250" s="386"/>
      <c r="I250" s="386"/>
      <c r="J250" s="386"/>
      <c r="K250" s="386"/>
      <c r="L250" s="370"/>
      <c r="M250" s="370"/>
      <c r="N250" s="361"/>
    </row>
    <row r="251" spans="1:14" ht="15" customHeight="1">
      <c r="A251" s="369"/>
      <c r="B251" s="369"/>
      <c r="C251" s="369"/>
      <c r="D251" s="370"/>
      <c r="E251" s="369"/>
      <c r="F251" s="386"/>
      <c r="G251" s="386"/>
      <c r="H251" s="386"/>
      <c r="I251" s="386"/>
      <c r="J251" s="386"/>
      <c r="K251" s="386"/>
      <c r="L251" s="370"/>
      <c r="M251" s="370"/>
      <c r="N251" s="361"/>
    </row>
    <row r="252" spans="1:14" ht="15" customHeight="1">
      <c r="A252" s="369"/>
      <c r="B252" s="369"/>
      <c r="C252" s="369"/>
      <c r="D252" s="370"/>
      <c r="E252" s="369"/>
      <c r="F252" s="386"/>
      <c r="G252" s="386"/>
      <c r="H252" s="386"/>
      <c r="I252" s="386"/>
      <c r="J252" s="386"/>
      <c r="K252" s="386"/>
      <c r="L252" s="370"/>
      <c r="M252" s="370"/>
      <c r="N252" s="361"/>
    </row>
    <row r="253" spans="1:14" ht="15" customHeight="1">
      <c r="A253" s="369"/>
      <c r="B253" s="369"/>
      <c r="C253" s="369"/>
      <c r="D253" s="370"/>
      <c r="E253" s="369"/>
      <c r="F253" s="386"/>
      <c r="G253" s="386"/>
      <c r="H253" s="386"/>
      <c r="I253" s="386"/>
      <c r="J253" s="386"/>
      <c r="K253" s="386"/>
      <c r="L253" s="370"/>
      <c r="M253" s="370"/>
      <c r="N253" s="361"/>
    </row>
    <row r="254" spans="1:14" ht="15" customHeight="1">
      <c r="A254" s="369"/>
      <c r="B254" s="369"/>
      <c r="C254" s="369"/>
      <c r="D254" s="370"/>
      <c r="E254" s="369"/>
      <c r="F254" s="386"/>
      <c r="G254" s="386"/>
      <c r="H254" s="386"/>
      <c r="I254" s="386"/>
      <c r="J254" s="386"/>
      <c r="K254" s="386"/>
      <c r="L254" s="370"/>
      <c r="M254" s="370"/>
      <c r="N254" s="361"/>
    </row>
    <row r="255" spans="1:14" ht="15" customHeight="1">
      <c r="A255" s="369"/>
      <c r="B255" s="369"/>
      <c r="C255" s="369"/>
      <c r="D255" s="370"/>
      <c r="E255" s="369"/>
      <c r="F255" s="386"/>
      <c r="G255" s="386"/>
      <c r="H255" s="386"/>
      <c r="I255" s="386"/>
      <c r="J255" s="386"/>
      <c r="K255" s="386"/>
      <c r="L255" s="370"/>
      <c r="M255" s="370"/>
      <c r="N255" s="361"/>
    </row>
    <row r="256" spans="1:14" ht="15" customHeight="1">
      <c r="A256" s="369"/>
      <c r="B256" s="369"/>
      <c r="C256" s="369"/>
      <c r="D256" s="370"/>
      <c r="E256" s="369"/>
      <c r="F256" s="386"/>
      <c r="G256" s="386"/>
      <c r="H256" s="386"/>
      <c r="I256" s="386"/>
      <c r="J256" s="386"/>
      <c r="K256" s="386"/>
      <c r="L256" s="370"/>
      <c r="M256" s="370"/>
      <c r="N256" s="361"/>
    </row>
    <row r="257" spans="1:14" ht="15" customHeight="1">
      <c r="A257" s="369"/>
      <c r="B257" s="369"/>
      <c r="C257" s="369"/>
      <c r="D257" s="370"/>
      <c r="E257" s="369"/>
      <c r="F257" s="386"/>
      <c r="G257" s="386"/>
      <c r="H257" s="386"/>
      <c r="I257" s="386"/>
      <c r="J257" s="386"/>
      <c r="K257" s="386"/>
      <c r="L257" s="370"/>
      <c r="M257" s="370"/>
      <c r="N257" s="361"/>
    </row>
    <row r="258" spans="1:14" ht="15" customHeight="1">
      <c r="A258" s="369"/>
      <c r="B258" s="369"/>
      <c r="C258" s="369"/>
      <c r="D258" s="370"/>
      <c r="E258" s="369"/>
      <c r="F258" s="386"/>
      <c r="G258" s="386"/>
      <c r="H258" s="386"/>
      <c r="I258" s="386"/>
      <c r="J258" s="386"/>
      <c r="K258" s="386"/>
      <c r="L258" s="370"/>
      <c r="M258" s="370"/>
      <c r="N258" s="361"/>
    </row>
    <row r="259" spans="1:14" ht="15" customHeight="1">
      <c r="A259" s="369"/>
      <c r="B259" s="369"/>
      <c r="C259" s="369"/>
      <c r="D259" s="370"/>
      <c r="E259" s="369"/>
      <c r="F259" s="386"/>
      <c r="G259" s="386"/>
      <c r="H259" s="386"/>
      <c r="I259" s="386"/>
      <c r="J259" s="386"/>
      <c r="K259" s="386"/>
      <c r="L259" s="370"/>
      <c r="M259" s="370"/>
      <c r="N259" s="361"/>
    </row>
    <row r="260" spans="1:14" ht="15" customHeight="1">
      <c r="A260" s="369"/>
      <c r="B260" s="369"/>
      <c r="C260" s="369"/>
      <c r="D260" s="370"/>
      <c r="E260" s="369"/>
      <c r="F260" s="386"/>
      <c r="G260" s="386"/>
      <c r="H260" s="386"/>
      <c r="I260" s="386"/>
      <c r="J260" s="386"/>
      <c r="K260" s="386"/>
      <c r="L260" s="370"/>
      <c r="M260" s="370"/>
      <c r="N260" s="361"/>
    </row>
    <row r="261" spans="1:14" ht="15" customHeight="1">
      <c r="A261" s="369"/>
      <c r="B261" s="369"/>
      <c r="C261" s="369"/>
      <c r="D261" s="370"/>
      <c r="E261" s="369"/>
      <c r="F261" s="386"/>
      <c r="G261" s="386"/>
      <c r="H261" s="386"/>
      <c r="I261" s="386"/>
      <c r="J261" s="386"/>
      <c r="K261" s="386"/>
      <c r="L261" s="370"/>
      <c r="M261" s="370"/>
      <c r="N261" s="361"/>
    </row>
    <row r="262" spans="1:14" ht="15" customHeight="1">
      <c r="A262" s="369"/>
      <c r="B262" s="369"/>
      <c r="C262" s="369"/>
      <c r="D262" s="370"/>
      <c r="E262" s="369"/>
      <c r="F262" s="386"/>
      <c r="G262" s="386"/>
      <c r="H262" s="386"/>
      <c r="I262" s="386"/>
      <c r="J262" s="386"/>
      <c r="K262" s="386"/>
      <c r="L262" s="370"/>
      <c r="M262" s="370"/>
      <c r="N262" s="361"/>
    </row>
    <row r="263" spans="1:14" ht="15" customHeight="1">
      <c r="A263" s="369"/>
      <c r="B263" s="369"/>
      <c r="C263" s="369"/>
      <c r="D263" s="370"/>
      <c r="E263" s="369"/>
      <c r="F263" s="386"/>
      <c r="G263" s="386"/>
      <c r="H263" s="386"/>
      <c r="I263" s="386"/>
      <c r="J263" s="386"/>
      <c r="K263" s="386"/>
      <c r="L263" s="370"/>
      <c r="M263" s="370"/>
      <c r="N263" s="361"/>
    </row>
    <row r="264" spans="1:14" ht="15" customHeight="1">
      <c r="A264" s="369"/>
      <c r="B264" s="369"/>
      <c r="C264" s="369"/>
      <c r="D264" s="370"/>
      <c r="E264" s="369"/>
      <c r="F264" s="386"/>
      <c r="G264" s="386"/>
      <c r="H264" s="386"/>
      <c r="I264" s="386"/>
      <c r="J264" s="386"/>
      <c r="K264" s="386"/>
      <c r="L264" s="370"/>
      <c r="M264" s="370"/>
      <c r="N264" s="361"/>
    </row>
    <row r="265" spans="1:14" ht="15" customHeight="1">
      <c r="A265" s="369"/>
      <c r="B265" s="369"/>
      <c r="C265" s="369"/>
      <c r="D265" s="370"/>
      <c r="E265" s="369"/>
      <c r="F265" s="386"/>
      <c r="G265" s="386"/>
      <c r="H265" s="386"/>
      <c r="I265" s="386"/>
      <c r="J265" s="386"/>
      <c r="K265" s="386"/>
      <c r="L265" s="370"/>
      <c r="M265" s="370"/>
      <c r="N265" s="361"/>
    </row>
    <row r="266" spans="1:14" ht="15" customHeight="1">
      <c r="A266" s="369"/>
      <c r="B266" s="369"/>
      <c r="C266" s="369"/>
      <c r="D266" s="370"/>
      <c r="E266" s="369"/>
      <c r="F266" s="386"/>
      <c r="G266" s="386"/>
      <c r="H266" s="386"/>
      <c r="I266" s="386"/>
      <c r="J266" s="386"/>
      <c r="K266" s="386"/>
      <c r="L266" s="370"/>
      <c r="M266" s="370"/>
      <c r="N266" s="361"/>
    </row>
    <row r="267" spans="1:14" ht="15" customHeight="1">
      <c r="A267" s="369"/>
      <c r="B267" s="369"/>
      <c r="C267" s="369"/>
      <c r="D267" s="370"/>
      <c r="E267" s="369"/>
      <c r="F267" s="386"/>
      <c r="G267" s="386"/>
      <c r="H267" s="386"/>
      <c r="I267" s="386"/>
      <c r="J267" s="386"/>
      <c r="K267" s="386"/>
      <c r="L267" s="370"/>
      <c r="M267" s="370"/>
      <c r="N267" s="361"/>
    </row>
    <row r="268" spans="1:14" ht="15" customHeight="1">
      <c r="A268" s="369"/>
      <c r="B268" s="369"/>
      <c r="C268" s="369"/>
      <c r="D268" s="370"/>
      <c r="E268" s="369"/>
      <c r="F268" s="386"/>
      <c r="G268" s="386"/>
      <c r="H268" s="386"/>
      <c r="I268" s="386"/>
      <c r="J268" s="386"/>
      <c r="K268" s="386"/>
      <c r="L268" s="370"/>
      <c r="M268" s="370"/>
      <c r="N268" s="361"/>
    </row>
    <row r="269" spans="1:14" ht="15" customHeight="1">
      <c r="A269" s="369"/>
      <c r="B269" s="369"/>
      <c r="C269" s="369"/>
      <c r="D269" s="370"/>
      <c r="E269" s="369"/>
      <c r="F269" s="386"/>
      <c r="G269" s="386"/>
      <c r="H269" s="386"/>
      <c r="I269" s="386"/>
      <c r="J269" s="386"/>
      <c r="K269" s="386"/>
      <c r="L269" s="370"/>
      <c r="M269" s="370"/>
      <c r="N269" s="361"/>
    </row>
    <row r="270" spans="1:14" ht="15" customHeight="1">
      <c r="A270" s="369"/>
      <c r="B270" s="369"/>
      <c r="C270" s="369"/>
      <c r="D270" s="370"/>
      <c r="E270" s="369"/>
      <c r="F270" s="386"/>
      <c r="G270" s="386"/>
      <c r="H270" s="386"/>
      <c r="I270" s="386"/>
      <c r="J270" s="386"/>
      <c r="K270" s="386"/>
      <c r="L270" s="370"/>
      <c r="M270" s="370"/>
      <c r="N270" s="361"/>
    </row>
    <row r="271" spans="1:14" ht="15" customHeight="1">
      <c r="A271" s="369"/>
      <c r="B271" s="369"/>
      <c r="C271" s="369"/>
      <c r="D271" s="370"/>
      <c r="E271" s="369"/>
      <c r="F271" s="386"/>
      <c r="G271" s="386"/>
      <c r="H271" s="386"/>
      <c r="I271" s="386"/>
      <c r="J271" s="386"/>
      <c r="K271" s="386"/>
      <c r="L271" s="370"/>
      <c r="M271" s="370"/>
      <c r="N271" s="361"/>
    </row>
    <row r="272" spans="1:14" ht="15" customHeight="1">
      <c r="A272" s="369"/>
      <c r="B272" s="369"/>
      <c r="C272" s="369"/>
      <c r="D272" s="370"/>
      <c r="E272" s="369"/>
      <c r="F272" s="386"/>
      <c r="G272" s="386"/>
      <c r="H272" s="386"/>
      <c r="I272" s="386"/>
      <c r="J272" s="386"/>
      <c r="K272" s="386"/>
      <c r="L272" s="370"/>
      <c r="M272" s="370"/>
      <c r="N272" s="361"/>
    </row>
    <row r="273" spans="1:14" ht="15" customHeight="1">
      <c r="A273" s="369"/>
      <c r="B273" s="369"/>
      <c r="C273" s="369"/>
      <c r="D273" s="370"/>
      <c r="E273" s="369"/>
      <c r="F273" s="386"/>
      <c r="G273" s="386"/>
      <c r="H273" s="386"/>
      <c r="I273" s="386"/>
      <c r="J273" s="386"/>
      <c r="K273" s="386"/>
      <c r="L273" s="370"/>
      <c r="M273" s="370"/>
      <c r="N273" s="361"/>
    </row>
    <row r="274" spans="1:14" ht="15" customHeight="1">
      <c r="A274" s="369"/>
      <c r="B274" s="369"/>
      <c r="C274" s="369"/>
      <c r="D274" s="370"/>
      <c r="E274" s="369"/>
      <c r="F274" s="386"/>
      <c r="G274" s="386"/>
      <c r="H274" s="386"/>
      <c r="I274" s="386"/>
      <c r="J274" s="386"/>
      <c r="K274" s="386"/>
      <c r="L274" s="370"/>
      <c r="M274" s="370"/>
      <c r="N274" s="361"/>
    </row>
    <row r="275" spans="1:14" ht="15" customHeight="1">
      <c r="A275" s="369"/>
      <c r="B275" s="369"/>
      <c r="C275" s="369"/>
      <c r="D275" s="370"/>
      <c r="E275" s="369"/>
      <c r="F275" s="386"/>
      <c r="G275" s="386"/>
      <c r="H275" s="386"/>
      <c r="I275" s="386"/>
      <c r="J275" s="386"/>
      <c r="K275" s="386"/>
      <c r="L275" s="370"/>
      <c r="M275" s="370"/>
      <c r="N275" s="361"/>
    </row>
    <row r="276" spans="1:14" ht="15" customHeight="1">
      <c r="A276" s="369"/>
      <c r="B276" s="369"/>
      <c r="C276" s="369"/>
      <c r="D276" s="370"/>
      <c r="E276" s="369"/>
      <c r="F276" s="386"/>
      <c r="G276" s="386"/>
      <c r="H276" s="386"/>
      <c r="I276" s="386"/>
      <c r="J276" s="386"/>
      <c r="K276" s="386"/>
      <c r="L276" s="370"/>
      <c r="M276" s="370"/>
      <c r="N276" s="361"/>
    </row>
    <row r="277" spans="1:14" ht="15" customHeight="1">
      <c r="A277" s="369"/>
      <c r="B277" s="369"/>
      <c r="C277" s="369"/>
      <c r="D277" s="370"/>
      <c r="E277" s="369"/>
      <c r="F277" s="386"/>
      <c r="G277" s="386"/>
      <c r="H277" s="386"/>
      <c r="I277" s="386"/>
      <c r="J277" s="386"/>
      <c r="K277" s="386"/>
      <c r="L277" s="370"/>
      <c r="M277" s="370"/>
      <c r="N277" s="361"/>
    </row>
    <row r="278" spans="1:14" ht="15" customHeight="1">
      <c r="A278" s="369"/>
      <c r="B278" s="369"/>
      <c r="C278" s="369"/>
      <c r="D278" s="370"/>
      <c r="E278" s="369"/>
      <c r="F278" s="386"/>
      <c r="G278" s="386"/>
      <c r="H278" s="386"/>
      <c r="I278" s="386"/>
      <c r="J278" s="386"/>
      <c r="K278" s="386"/>
      <c r="L278" s="370"/>
      <c r="M278" s="370"/>
      <c r="N278" s="361"/>
    </row>
    <row r="279" spans="1:14" ht="15" customHeight="1">
      <c r="A279" s="369"/>
      <c r="B279" s="369"/>
      <c r="C279" s="369"/>
      <c r="D279" s="370"/>
      <c r="E279" s="369"/>
      <c r="F279" s="386"/>
      <c r="G279" s="386"/>
      <c r="H279" s="386"/>
      <c r="I279" s="386"/>
      <c r="J279" s="386"/>
      <c r="K279" s="386"/>
      <c r="L279" s="370"/>
      <c r="M279" s="370"/>
      <c r="N279" s="361"/>
    </row>
    <row r="280" spans="1:14" ht="15" customHeight="1">
      <c r="A280" s="369"/>
      <c r="B280" s="369"/>
      <c r="C280" s="369"/>
      <c r="D280" s="370"/>
      <c r="E280" s="369"/>
      <c r="F280" s="386"/>
      <c r="G280" s="386"/>
      <c r="H280" s="386"/>
      <c r="I280" s="386"/>
      <c r="J280" s="386"/>
      <c r="K280" s="386"/>
      <c r="L280" s="370"/>
      <c r="M280" s="370"/>
      <c r="N280" s="361"/>
    </row>
    <row r="281" spans="1:14" ht="15" customHeight="1">
      <c r="A281" s="369"/>
      <c r="B281" s="369"/>
      <c r="C281" s="369"/>
      <c r="D281" s="370"/>
      <c r="E281" s="369"/>
      <c r="F281" s="386"/>
      <c r="G281" s="386"/>
      <c r="H281" s="386"/>
      <c r="I281" s="386"/>
      <c r="J281" s="386"/>
      <c r="K281" s="386"/>
      <c r="L281" s="370"/>
      <c r="M281" s="370"/>
      <c r="N281" s="361"/>
    </row>
    <row r="282" spans="1:14" ht="15" customHeight="1">
      <c r="A282" s="369"/>
      <c r="B282" s="369"/>
      <c r="C282" s="369"/>
      <c r="D282" s="370"/>
      <c r="E282" s="369"/>
      <c r="F282" s="386"/>
      <c r="G282" s="386"/>
      <c r="H282" s="386"/>
      <c r="I282" s="386"/>
      <c r="J282" s="386"/>
      <c r="K282" s="386"/>
      <c r="L282" s="370"/>
      <c r="M282" s="370"/>
      <c r="N282" s="361"/>
    </row>
    <row r="283" spans="1:14" ht="15" customHeight="1">
      <c r="A283" s="369"/>
      <c r="B283" s="369"/>
      <c r="C283" s="369"/>
      <c r="D283" s="370"/>
      <c r="E283" s="369"/>
      <c r="F283" s="386"/>
      <c r="G283" s="386"/>
      <c r="H283" s="386"/>
      <c r="I283" s="386"/>
      <c r="J283" s="386"/>
      <c r="K283" s="386"/>
      <c r="L283" s="370"/>
      <c r="M283" s="370"/>
      <c r="N283" s="361"/>
    </row>
    <row r="284" spans="1:14" ht="15" customHeight="1">
      <c r="A284" s="369"/>
      <c r="B284" s="369"/>
      <c r="C284" s="369"/>
      <c r="D284" s="370"/>
      <c r="E284" s="369"/>
      <c r="F284" s="386"/>
      <c r="G284" s="386"/>
      <c r="H284" s="386"/>
      <c r="I284" s="386"/>
      <c r="J284" s="386"/>
      <c r="K284" s="386"/>
      <c r="L284" s="370"/>
      <c r="M284" s="370"/>
      <c r="N284" s="361"/>
    </row>
    <row r="285" spans="1:14" ht="15" customHeight="1">
      <c r="A285" s="369"/>
      <c r="B285" s="369"/>
      <c r="C285" s="369"/>
      <c r="D285" s="370"/>
      <c r="E285" s="369"/>
      <c r="F285" s="386"/>
      <c r="G285" s="386"/>
      <c r="H285" s="386"/>
      <c r="I285" s="386"/>
      <c r="J285" s="386"/>
      <c r="K285" s="386"/>
      <c r="L285" s="370"/>
      <c r="M285" s="370"/>
      <c r="N285" s="361"/>
    </row>
    <row r="286" spans="1:14" ht="15" customHeight="1">
      <c r="A286" s="369"/>
      <c r="B286" s="369"/>
      <c r="C286" s="369"/>
      <c r="D286" s="370"/>
      <c r="E286" s="369"/>
      <c r="F286" s="386"/>
      <c r="G286" s="386"/>
      <c r="H286" s="386"/>
      <c r="I286" s="386"/>
      <c r="J286" s="386"/>
      <c r="K286" s="386"/>
      <c r="L286" s="370"/>
      <c r="M286" s="370"/>
      <c r="N286" s="361"/>
    </row>
    <row r="287" spans="1:14" ht="15" customHeight="1">
      <c r="A287" s="369"/>
      <c r="B287" s="369"/>
      <c r="C287" s="369"/>
      <c r="D287" s="370"/>
      <c r="E287" s="369"/>
      <c r="F287" s="386"/>
      <c r="G287" s="386"/>
      <c r="H287" s="386"/>
      <c r="I287" s="386"/>
      <c r="J287" s="386"/>
      <c r="K287" s="386"/>
      <c r="L287" s="370"/>
      <c r="M287" s="370"/>
      <c r="N287" s="361"/>
    </row>
    <row r="288" spans="1:14" ht="15" customHeight="1">
      <c r="A288" s="369"/>
      <c r="B288" s="369"/>
      <c r="C288" s="369"/>
      <c r="D288" s="370"/>
      <c r="E288" s="369"/>
      <c r="F288" s="386"/>
      <c r="G288" s="386"/>
      <c r="H288" s="386"/>
      <c r="I288" s="386"/>
      <c r="J288" s="386"/>
      <c r="K288" s="386"/>
      <c r="L288" s="370"/>
      <c r="M288" s="370"/>
      <c r="N288" s="361"/>
    </row>
    <row r="289" spans="1:14" ht="15" customHeight="1">
      <c r="A289" s="369"/>
      <c r="B289" s="369"/>
      <c r="C289" s="369"/>
      <c r="D289" s="370"/>
      <c r="E289" s="369"/>
      <c r="F289" s="386"/>
      <c r="G289" s="386"/>
      <c r="H289" s="386"/>
      <c r="I289" s="386"/>
      <c r="J289" s="386"/>
      <c r="K289" s="386"/>
      <c r="L289" s="370"/>
      <c r="M289" s="370"/>
      <c r="N289" s="361"/>
    </row>
    <row r="290" spans="1:14" ht="15" customHeight="1">
      <c r="A290" s="369"/>
      <c r="B290" s="369"/>
      <c r="C290" s="369"/>
      <c r="D290" s="370"/>
      <c r="E290" s="369"/>
      <c r="F290" s="386"/>
      <c r="G290" s="386"/>
      <c r="H290" s="386"/>
      <c r="I290" s="386"/>
      <c r="J290" s="386"/>
      <c r="K290" s="386"/>
      <c r="L290" s="370"/>
      <c r="M290" s="370"/>
      <c r="N290" s="361"/>
    </row>
    <row r="291" spans="1:14" ht="15" customHeight="1">
      <c r="A291" s="369"/>
      <c r="B291" s="369"/>
      <c r="C291" s="369"/>
      <c r="D291" s="370"/>
      <c r="E291" s="369"/>
      <c r="F291" s="386"/>
      <c r="G291" s="386"/>
      <c r="H291" s="386"/>
      <c r="I291" s="386"/>
      <c r="J291" s="386"/>
      <c r="K291" s="386"/>
      <c r="L291" s="370"/>
      <c r="M291" s="370"/>
      <c r="N291" s="361"/>
    </row>
    <row r="292" spans="1:14" ht="15" customHeight="1">
      <c r="A292" s="369"/>
      <c r="B292" s="369"/>
      <c r="C292" s="369"/>
      <c r="D292" s="370"/>
      <c r="E292" s="369"/>
      <c r="F292" s="386"/>
      <c r="G292" s="386"/>
      <c r="H292" s="386"/>
      <c r="I292" s="386"/>
      <c r="J292" s="386"/>
      <c r="K292" s="386"/>
      <c r="L292" s="370"/>
      <c r="M292" s="370"/>
      <c r="N292" s="361"/>
    </row>
    <row r="293" spans="1:14" ht="15" customHeight="1">
      <c r="A293" s="369"/>
      <c r="B293" s="369"/>
      <c r="C293" s="369"/>
      <c r="D293" s="370"/>
      <c r="E293" s="369"/>
      <c r="F293" s="386"/>
      <c r="G293" s="386"/>
      <c r="H293" s="386"/>
      <c r="I293" s="386"/>
      <c r="J293" s="386"/>
      <c r="K293" s="386"/>
      <c r="L293" s="370"/>
      <c r="M293" s="370"/>
      <c r="N293" s="361"/>
    </row>
    <row r="294" spans="1:14" ht="15" customHeight="1">
      <c r="A294" s="369"/>
      <c r="B294" s="369"/>
      <c r="C294" s="369"/>
      <c r="D294" s="370"/>
      <c r="E294" s="369"/>
      <c r="F294" s="386"/>
      <c r="G294" s="386"/>
      <c r="H294" s="386"/>
      <c r="I294" s="386"/>
      <c r="J294" s="386"/>
      <c r="K294" s="386"/>
      <c r="L294" s="370"/>
      <c r="M294" s="370"/>
      <c r="N294" s="361"/>
    </row>
    <row r="295" spans="1:14" ht="15" customHeight="1">
      <c r="A295" s="369"/>
      <c r="B295" s="369"/>
      <c r="C295" s="369"/>
      <c r="D295" s="370"/>
      <c r="E295" s="369"/>
      <c r="F295" s="386"/>
      <c r="G295" s="386"/>
      <c r="H295" s="386"/>
      <c r="I295" s="386"/>
      <c r="J295" s="386"/>
      <c r="K295" s="386"/>
      <c r="L295" s="370"/>
      <c r="M295" s="370"/>
      <c r="N295" s="361"/>
    </row>
    <row r="296" spans="1:14" ht="15" customHeight="1">
      <c r="A296" s="369"/>
      <c r="B296" s="369"/>
      <c r="C296" s="369"/>
      <c r="D296" s="370"/>
      <c r="E296" s="369"/>
      <c r="F296" s="386"/>
      <c r="G296" s="386"/>
      <c r="H296" s="386"/>
      <c r="I296" s="386"/>
      <c r="J296" s="386"/>
      <c r="K296" s="386"/>
      <c r="L296" s="370"/>
      <c r="M296" s="370"/>
      <c r="N296" s="361"/>
    </row>
    <row r="297" spans="1:14" ht="15" customHeight="1">
      <c r="A297" s="369"/>
      <c r="B297" s="369"/>
      <c r="C297" s="369"/>
      <c r="D297" s="370"/>
      <c r="E297" s="369"/>
      <c r="F297" s="386"/>
      <c r="G297" s="386"/>
      <c r="H297" s="386"/>
      <c r="I297" s="386"/>
      <c r="J297" s="386"/>
      <c r="K297" s="386"/>
      <c r="L297" s="370"/>
      <c r="M297" s="370"/>
      <c r="N297" s="361"/>
    </row>
    <row r="298" spans="1:14" ht="15" customHeight="1">
      <c r="A298" s="369"/>
      <c r="B298" s="369"/>
      <c r="C298" s="369"/>
      <c r="D298" s="370"/>
      <c r="E298" s="369"/>
      <c r="F298" s="386"/>
      <c r="G298" s="386"/>
      <c r="H298" s="386"/>
      <c r="I298" s="386"/>
      <c r="J298" s="386"/>
      <c r="K298" s="386"/>
      <c r="L298" s="370"/>
      <c r="M298" s="370"/>
      <c r="N298" s="361"/>
    </row>
    <row r="299" spans="1:14" ht="15" customHeight="1">
      <c r="A299" s="369"/>
      <c r="B299" s="369"/>
      <c r="C299" s="369"/>
      <c r="D299" s="370"/>
      <c r="E299" s="369"/>
      <c r="F299" s="386"/>
      <c r="G299" s="386"/>
      <c r="H299" s="386"/>
      <c r="I299" s="386"/>
      <c r="J299" s="386"/>
      <c r="K299" s="386"/>
      <c r="L299" s="370"/>
      <c r="M299" s="370"/>
      <c r="N299" s="361"/>
    </row>
    <row r="300" spans="1:14" ht="15" customHeight="1">
      <c r="A300" s="369"/>
      <c r="B300" s="369"/>
      <c r="C300" s="369"/>
      <c r="D300" s="370"/>
      <c r="E300" s="369"/>
      <c r="F300" s="386"/>
      <c r="G300" s="386"/>
      <c r="H300" s="386"/>
      <c r="I300" s="386"/>
      <c r="J300" s="386"/>
      <c r="K300" s="386"/>
      <c r="L300" s="370"/>
      <c r="M300" s="370"/>
      <c r="N300" s="361"/>
    </row>
    <row r="301" spans="1:14" ht="15" customHeight="1">
      <c r="A301" s="369"/>
      <c r="B301" s="369"/>
      <c r="C301" s="369"/>
      <c r="D301" s="370"/>
      <c r="E301" s="369"/>
      <c r="F301" s="386"/>
      <c r="G301" s="386"/>
      <c r="H301" s="386"/>
      <c r="I301" s="386"/>
      <c r="J301" s="386"/>
      <c r="K301" s="386"/>
      <c r="L301" s="370"/>
      <c r="M301" s="370"/>
      <c r="N301" s="361"/>
    </row>
    <row r="302" spans="1:14" ht="15" customHeight="1">
      <c r="A302" s="369"/>
      <c r="B302" s="369"/>
      <c r="C302" s="369"/>
      <c r="D302" s="370"/>
      <c r="E302" s="369"/>
      <c r="F302" s="386"/>
      <c r="G302" s="386"/>
      <c r="H302" s="386"/>
      <c r="I302" s="386"/>
      <c r="J302" s="386"/>
      <c r="K302" s="386"/>
      <c r="L302" s="370"/>
      <c r="M302" s="370"/>
      <c r="N302" s="361"/>
    </row>
    <row r="303" spans="1:14" ht="15" customHeight="1">
      <c r="A303" s="369"/>
      <c r="B303" s="369"/>
      <c r="C303" s="369"/>
      <c r="D303" s="370"/>
      <c r="E303" s="369"/>
      <c r="F303" s="386"/>
      <c r="G303" s="386"/>
      <c r="H303" s="386"/>
      <c r="I303" s="386"/>
      <c r="J303" s="386"/>
      <c r="K303" s="386"/>
      <c r="L303" s="370"/>
      <c r="M303" s="370"/>
      <c r="N303" s="361"/>
    </row>
    <row r="304" spans="1:14" ht="15" customHeight="1">
      <c r="A304" s="369"/>
      <c r="B304" s="369"/>
      <c r="C304" s="369"/>
      <c r="D304" s="370"/>
      <c r="E304" s="369"/>
      <c r="F304" s="386"/>
      <c r="G304" s="386"/>
      <c r="H304" s="386"/>
      <c r="I304" s="386"/>
      <c r="J304" s="386"/>
      <c r="K304" s="386"/>
      <c r="L304" s="370"/>
      <c r="M304" s="370"/>
      <c r="N304" s="361"/>
    </row>
    <row r="305" spans="1:14" ht="15" customHeight="1">
      <c r="A305" s="369"/>
      <c r="B305" s="369"/>
      <c r="C305" s="369"/>
      <c r="D305" s="370"/>
      <c r="E305" s="369"/>
      <c r="F305" s="386"/>
      <c r="G305" s="386"/>
      <c r="H305" s="386"/>
      <c r="I305" s="386"/>
      <c r="J305" s="386"/>
      <c r="K305" s="386"/>
      <c r="L305" s="370"/>
      <c r="M305" s="370"/>
      <c r="N305" s="361"/>
    </row>
    <row r="306" spans="1:14" ht="15" customHeight="1">
      <c r="A306" s="369"/>
      <c r="B306" s="369"/>
      <c r="C306" s="369"/>
      <c r="D306" s="370"/>
      <c r="E306" s="369"/>
      <c r="F306" s="386"/>
      <c r="G306" s="386"/>
      <c r="H306" s="386"/>
      <c r="I306" s="386"/>
      <c r="J306" s="386"/>
      <c r="K306" s="386"/>
      <c r="L306" s="370"/>
      <c r="M306" s="370"/>
      <c r="N306" s="361"/>
    </row>
    <row r="307" spans="1:14" ht="15" customHeight="1">
      <c r="A307" s="369"/>
      <c r="B307" s="369"/>
      <c r="C307" s="369"/>
      <c r="D307" s="370"/>
      <c r="E307" s="369"/>
      <c r="F307" s="386"/>
      <c r="G307" s="386"/>
      <c r="H307" s="386"/>
      <c r="I307" s="386"/>
      <c r="J307" s="386"/>
      <c r="K307" s="386"/>
      <c r="L307" s="370"/>
      <c r="M307" s="370"/>
      <c r="N307" s="361"/>
    </row>
    <row r="308" spans="1:14" ht="15" customHeight="1">
      <c r="A308" s="369"/>
      <c r="B308" s="369"/>
      <c r="C308" s="369"/>
      <c r="D308" s="370"/>
      <c r="E308" s="369"/>
      <c r="F308" s="386"/>
      <c r="G308" s="386"/>
      <c r="H308" s="386"/>
      <c r="I308" s="386"/>
      <c r="J308" s="386"/>
      <c r="K308" s="386"/>
      <c r="L308" s="370"/>
      <c r="M308" s="370"/>
      <c r="N308" s="361"/>
    </row>
    <row r="309" spans="1:14" ht="15" customHeight="1">
      <c r="A309" s="369"/>
      <c r="B309" s="369"/>
      <c r="C309" s="369"/>
      <c r="D309" s="370"/>
      <c r="E309" s="369"/>
      <c r="F309" s="386"/>
      <c r="G309" s="386"/>
      <c r="H309" s="386"/>
      <c r="I309" s="386"/>
      <c r="J309" s="386"/>
      <c r="K309" s="386"/>
      <c r="L309" s="370"/>
      <c r="M309" s="370"/>
      <c r="N309" s="361"/>
    </row>
    <row r="310" spans="1:14" ht="15" customHeight="1">
      <c r="A310" s="369"/>
      <c r="B310" s="369"/>
      <c r="C310" s="369"/>
      <c r="D310" s="370"/>
      <c r="E310" s="369"/>
      <c r="F310" s="386"/>
      <c r="G310" s="386"/>
      <c r="H310" s="386"/>
      <c r="I310" s="386"/>
      <c r="J310" s="386"/>
      <c r="K310" s="386"/>
      <c r="L310" s="370"/>
      <c r="M310" s="370"/>
      <c r="N310" s="361"/>
    </row>
    <row r="311" spans="1:14" ht="15" customHeight="1">
      <c r="A311" s="369"/>
      <c r="B311" s="369"/>
      <c r="C311" s="369"/>
      <c r="D311" s="370"/>
      <c r="E311" s="369"/>
      <c r="F311" s="386"/>
      <c r="G311" s="386"/>
      <c r="H311" s="386"/>
      <c r="I311" s="386"/>
      <c r="J311" s="386"/>
      <c r="K311" s="386"/>
      <c r="L311" s="370"/>
      <c r="M311" s="370"/>
      <c r="N311" s="361"/>
    </row>
    <row r="312" spans="1:14" ht="15" customHeight="1">
      <c r="A312" s="369"/>
      <c r="B312" s="369"/>
      <c r="C312" s="369"/>
      <c r="D312" s="370"/>
      <c r="E312" s="369"/>
      <c r="F312" s="386"/>
      <c r="G312" s="386"/>
      <c r="H312" s="386"/>
      <c r="I312" s="386"/>
      <c r="J312" s="386"/>
      <c r="K312" s="386"/>
      <c r="L312" s="370"/>
      <c r="M312" s="370"/>
      <c r="N312" s="361"/>
    </row>
    <row r="313" spans="1:14" ht="15" customHeight="1">
      <c r="A313" s="369"/>
      <c r="B313" s="369"/>
      <c r="C313" s="369"/>
      <c r="D313" s="370"/>
      <c r="E313" s="369"/>
      <c r="F313" s="386"/>
      <c r="G313" s="386"/>
      <c r="H313" s="386"/>
      <c r="I313" s="386"/>
      <c r="J313" s="386"/>
      <c r="K313" s="386"/>
      <c r="L313" s="370"/>
      <c r="M313" s="370"/>
      <c r="N313" s="361"/>
    </row>
    <row r="314" spans="1:14" ht="15" customHeight="1">
      <c r="A314" s="369"/>
      <c r="B314" s="369"/>
      <c r="C314" s="369"/>
      <c r="D314" s="370"/>
      <c r="E314" s="369"/>
      <c r="F314" s="386"/>
      <c r="G314" s="386"/>
      <c r="H314" s="386"/>
      <c r="I314" s="386"/>
      <c r="J314" s="386"/>
      <c r="K314" s="386"/>
      <c r="L314" s="370"/>
      <c r="M314" s="370"/>
      <c r="N314" s="361"/>
    </row>
    <row r="315" spans="1:14" ht="15">
      <c r="A315" s="369"/>
      <c r="B315" s="369"/>
      <c r="C315" s="369"/>
      <c r="D315" s="370"/>
      <c r="E315" s="369"/>
      <c r="F315" s="386"/>
      <c r="G315" s="386"/>
      <c r="H315" s="386"/>
      <c r="I315" s="386"/>
      <c r="J315" s="386"/>
      <c r="K315" s="386"/>
      <c r="L315" s="370"/>
      <c r="M315" s="370"/>
      <c r="N315" s="361"/>
    </row>
    <row r="316" spans="1:14" ht="15">
      <c r="A316" s="369"/>
      <c r="B316" s="369"/>
      <c r="C316" s="369"/>
      <c r="D316" s="370"/>
      <c r="E316" s="369"/>
      <c r="F316" s="386"/>
      <c r="G316" s="386"/>
      <c r="H316" s="386"/>
      <c r="I316" s="386"/>
      <c r="J316" s="386"/>
      <c r="K316" s="386"/>
      <c r="L316" s="370"/>
      <c r="M316" s="370"/>
      <c r="N316" s="361"/>
    </row>
    <row r="317" spans="1:14" ht="15">
      <c r="A317" s="369"/>
      <c r="B317" s="369"/>
      <c r="C317" s="369"/>
      <c r="D317" s="370"/>
      <c r="E317" s="369"/>
      <c r="F317" s="386"/>
      <c r="G317" s="386"/>
      <c r="H317" s="386"/>
      <c r="I317" s="386"/>
      <c r="J317" s="386"/>
      <c r="K317" s="386"/>
      <c r="L317" s="370"/>
      <c r="M317" s="370"/>
      <c r="N317" s="361"/>
    </row>
    <row r="318" spans="1:14" ht="15">
      <c r="A318" s="369"/>
      <c r="B318" s="369"/>
      <c r="C318" s="369"/>
      <c r="D318" s="370"/>
      <c r="E318" s="369"/>
      <c r="F318" s="386"/>
      <c r="G318" s="386"/>
      <c r="H318" s="386"/>
      <c r="I318" s="386"/>
      <c r="J318" s="386"/>
      <c r="K318" s="386"/>
      <c r="L318" s="370"/>
      <c r="M318" s="370"/>
      <c r="N318" s="361"/>
    </row>
    <row r="319" spans="1:14" ht="15">
      <c r="A319" s="369"/>
      <c r="B319" s="369"/>
      <c r="C319" s="369"/>
      <c r="D319" s="370"/>
      <c r="E319" s="369"/>
      <c r="F319" s="386"/>
      <c r="G319" s="386"/>
      <c r="H319" s="386"/>
      <c r="I319" s="386"/>
      <c r="J319" s="386"/>
      <c r="K319" s="386"/>
      <c r="L319" s="370"/>
      <c r="M319" s="370"/>
      <c r="N319" s="361"/>
    </row>
    <row r="320" spans="1:14" ht="15">
      <c r="A320" s="369"/>
      <c r="B320" s="369"/>
      <c r="C320" s="369"/>
      <c r="D320" s="370"/>
      <c r="E320" s="369"/>
      <c r="F320" s="386"/>
      <c r="G320" s="386"/>
      <c r="H320" s="386"/>
      <c r="I320" s="386"/>
      <c r="J320" s="386"/>
      <c r="K320" s="386"/>
      <c r="L320" s="370"/>
      <c r="M320" s="370"/>
      <c r="N320" s="361"/>
    </row>
    <row r="321" spans="1:14" ht="15">
      <c r="A321" s="369"/>
      <c r="B321" s="369"/>
      <c r="C321" s="369"/>
      <c r="D321" s="370"/>
      <c r="E321" s="369"/>
      <c r="F321" s="386"/>
      <c r="G321" s="386"/>
      <c r="H321" s="386"/>
      <c r="I321" s="386"/>
      <c r="J321" s="386"/>
      <c r="K321" s="386"/>
      <c r="L321" s="370"/>
      <c r="M321" s="370"/>
      <c r="N321" s="361"/>
    </row>
    <row r="322" spans="1:14" ht="15">
      <c r="A322" s="369"/>
      <c r="B322" s="369"/>
      <c r="C322" s="369"/>
      <c r="D322" s="370"/>
      <c r="E322" s="369"/>
      <c r="F322" s="386"/>
      <c r="G322" s="386"/>
      <c r="H322" s="386"/>
      <c r="I322" s="386"/>
      <c r="J322" s="386"/>
      <c r="K322" s="386"/>
      <c r="L322" s="370"/>
      <c r="M322" s="370"/>
      <c r="N322" s="361"/>
    </row>
    <row r="323" spans="1:14" ht="15">
      <c r="A323" s="369"/>
      <c r="B323" s="369"/>
      <c r="C323" s="369"/>
      <c r="D323" s="370"/>
      <c r="E323" s="369"/>
      <c r="F323" s="386"/>
      <c r="G323" s="386"/>
      <c r="H323" s="386"/>
      <c r="I323" s="386"/>
      <c r="J323" s="386"/>
      <c r="K323" s="386"/>
      <c r="L323" s="370"/>
      <c r="M323" s="370"/>
      <c r="N323" s="361"/>
    </row>
    <row r="324" spans="1:14" ht="15">
      <c r="A324" s="369"/>
      <c r="B324" s="369"/>
      <c r="C324" s="369"/>
      <c r="D324" s="370"/>
      <c r="E324" s="369"/>
      <c r="F324" s="386"/>
      <c r="G324" s="386"/>
      <c r="H324" s="386"/>
      <c r="I324" s="386"/>
      <c r="J324" s="386"/>
      <c r="K324" s="386"/>
      <c r="L324" s="370"/>
      <c r="M324" s="370"/>
      <c r="N324" s="361"/>
    </row>
    <row r="325" spans="1:14" ht="15">
      <c r="A325" s="369"/>
      <c r="B325" s="369"/>
      <c r="C325" s="369"/>
      <c r="D325" s="370"/>
      <c r="E325" s="369"/>
      <c r="F325" s="386"/>
      <c r="G325" s="386"/>
      <c r="H325" s="386"/>
      <c r="I325" s="386"/>
      <c r="J325" s="386"/>
      <c r="K325" s="386"/>
      <c r="L325" s="370"/>
      <c r="M325" s="370"/>
      <c r="N325" s="361"/>
    </row>
    <row r="326" spans="1:14" ht="15">
      <c r="A326" s="369"/>
      <c r="B326" s="369"/>
      <c r="C326" s="369"/>
      <c r="D326" s="370"/>
      <c r="E326" s="369"/>
      <c r="F326" s="386"/>
      <c r="G326" s="386"/>
      <c r="H326" s="386"/>
      <c r="I326" s="386"/>
      <c r="J326" s="386"/>
      <c r="K326" s="386"/>
      <c r="L326" s="370"/>
      <c r="M326" s="370"/>
      <c r="N326" s="361"/>
    </row>
    <row r="327" spans="1:14" ht="15">
      <c r="A327" s="369"/>
      <c r="B327" s="369"/>
      <c r="C327" s="369"/>
      <c r="D327" s="370"/>
      <c r="E327" s="369"/>
      <c r="F327" s="386"/>
      <c r="G327" s="386"/>
      <c r="H327" s="386"/>
      <c r="I327" s="386"/>
      <c r="J327" s="386"/>
      <c r="K327" s="386"/>
      <c r="L327" s="370"/>
      <c r="M327" s="370"/>
      <c r="N327" s="361"/>
    </row>
    <row r="328" spans="1:14" ht="15">
      <c r="A328" s="369"/>
      <c r="B328" s="369"/>
      <c r="C328" s="369"/>
      <c r="D328" s="370"/>
      <c r="E328" s="369"/>
      <c r="F328" s="386"/>
      <c r="G328" s="386"/>
      <c r="H328" s="386"/>
      <c r="I328" s="386"/>
      <c r="J328" s="386"/>
      <c r="K328" s="386"/>
      <c r="L328" s="370"/>
      <c r="M328" s="370"/>
      <c r="N328" s="361"/>
    </row>
    <row r="329" spans="1:14" ht="15">
      <c r="A329" s="369"/>
      <c r="B329" s="369"/>
      <c r="C329" s="369"/>
      <c r="D329" s="370"/>
      <c r="E329" s="369"/>
      <c r="F329" s="386"/>
      <c r="G329" s="386"/>
      <c r="H329" s="386"/>
      <c r="I329" s="386"/>
      <c r="J329" s="386"/>
      <c r="K329" s="386"/>
      <c r="L329" s="370"/>
      <c r="M329" s="370"/>
      <c r="N329" s="361"/>
    </row>
    <row r="330" spans="1:14" ht="15">
      <c r="A330" s="369"/>
      <c r="B330" s="369"/>
      <c r="C330" s="369"/>
      <c r="D330" s="370"/>
      <c r="E330" s="369"/>
      <c r="F330" s="386"/>
      <c r="G330" s="386"/>
      <c r="H330" s="386"/>
      <c r="I330" s="386"/>
      <c r="J330" s="386"/>
      <c r="K330" s="386"/>
      <c r="L330" s="370"/>
      <c r="M330" s="370"/>
      <c r="N330" s="361"/>
    </row>
    <row r="331" spans="1:14" ht="15">
      <c r="A331" s="369"/>
      <c r="B331" s="369"/>
      <c r="C331" s="369"/>
      <c r="D331" s="370"/>
      <c r="E331" s="369"/>
      <c r="F331" s="386"/>
      <c r="G331" s="386"/>
      <c r="H331" s="386"/>
      <c r="I331" s="386"/>
      <c r="J331" s="386"/>
      <c r="K331" s="386"/>
      <c r="L331" s="370"/>
      <c r="M331" s="370"/>
      <c r="N331" s="361"/>
    </row>
    <row r="332" spans="1:14" ht="15">
      <c r="A332" s="369"/>
      <c r="B332" s="369"/>
      <c r="C332" s="369"/>
      <c r="D332" s="370"/>
      <c r="E332" s="369"/>
      <c r="F332" s="386"/>
      <c r="G332" s="386"/>
      <c r="H332" s="386"/>
      <c r="I332" s="386"/>
      <c r="J332" s="386"/>
      <c r="K332" s="386"/>
      <c r="L332" s="370"/>
      <c r="M332" s="370"/>
      <c r="N332" s="361"/>
    </row>
    <row r="333" spans="1:14" ht="15">
      <c r="A333" s="369"/>
      <c r="B333" s="369"/>
      <c r="C333" s="369"/>
      <c r="D333" s="370"/>
      <c r="E333" s="369"/>
      <c r="F333" s="386"/>
      <c r="G333" s="386"/>
      <c r="H333" s="386"/>
      <c r="I333" s="386"/>
      <c r="J333" s="386"/>
      <c r="K333" s="386"/>
      <c r="L333" s="370"/>
      <c r="M333" s="370"/>
      <c r="N333" s="361"/>
    </row>
    <row r="334" spans="1:14" ht="15">
      <c r="A334" s="369"/>
      <c r="B334" s="369"/>
      <c r="C334" s="369"/>
      <c r="D334" s="370"/>
      <c r="E334" s="369"/>
      <c r="F334" s="386"/>
      <c r="G334" s="386"/>
      <c r="H334" s="386"/>
      <c r="I334" s="386"/>
      <c r="J334" s="386"/>
      <c r="K334" s="386"/>
      <c r="L334" s="370"/>
      <c r="M334" s="370"/>
      <c r="N334" s="361"/>
    </row>
    <row r="335" spans="1:14" ht="15">
      <c r="A335" s="369"/>
      <c r="B335" s="369"/>
      <c r="C335" s="369"/>
      <c r="D335" s="370"/>
      <c r="E335" s="369"/>
      <c r="F335" s="386"/>
      <c r="G335" s="386"/>
      <c r="H335" s="386"/>
      <c r="I335" s="386"/>
      <c r="J335" s="386"/>
      <c r="K335" s="386"/>
      <c r="L335" s="370"/>
      <c r="M335" s="370"/>
      <c r="N335" s="361"/>
    </row>
    <row r="336" spans="1:14" ht="15">
      <c r="A336" s="369"/>
      <c r="B336" s="369"/>
      <c r="C336" s="369"/>
      <c r="D336" s="370"/>
      <c r="E336" s="369"/>
      <c r="F336" s="386"/>
      <c r="G336" s="386"/>
      <c r="H336" s="386"/>
      <c r="I336" s="386"/>
      <c r="J336" s="386"/>
      <c r="K336" s="386"/>
      <c r="L336" s="370"/>
      <c r="M336" s="370"/>
      <c r="N336" s="361"/>
    </row>
    <row r="337" spans="1:14" ht="15">
      <c r="A337" s="369"/>
      <c r="B337" s="369"/>
      <c r="C337" s="369"/>
      <c r="D337" s="370"/>
      <c r="E337" s="369"/>
      <c r="F337" s="386"/>
      <c r="G337" s="386"/>
      <c r="H337" s="386"/>
      <c r="I337" s="386"/>
      <c r="J337" s="386"/>
      <c r="K337" s="386"/>
      <c r="L337" s="370"/>
      <c r="M337" s="370"/>
      <c r="N337" s="361"/>
    </row>
    <row r="338" spans="1:14" ht="15">
      <c r="A338" s="369"/>
      <c r="B338" s="369"/>
      <c r="C338" s="369"/>
      <c r="D338" s="370"/>
      <c r="E338" s="369"/>
      <c r="F338" s="386"/>
      <c r="G338" s="386"/>
      <c r="H338" s="386"/>
      <c r="I338" s="386"/>
      <c r="J338" s="386"/>
      <c r="K338" s="386"/>
      <c r="L338" s="370"/>
      <c r="M338" s="370"/>
      <c r="N338" s="361"/>
    </row>
    <row r="339" spans="1:14" ht="15">
      <c r="A339" s="369"/>
      <c r="B339" s="369"/>
      <c r="C339" s="369"/>
      <c r="D339" s="370"/>
      <c r="E339" s="369"/>
      <c r="F339" s="386"/>
      <c r="G339" s="386"/>
      <c r="H339" s="386"/>
      <c r="I339" s="386"/>
      <c r="J339" s="386"/>
      <c r="K339" s="386"/>
      <c r="L339" s="370"/>
      <c r="M339" s="370"/>
      <c r="N339" s="361"/>
    </row>
    <row r="340" spans="1:14" ht="15">
      <c r="A340" s="369"/>
      <c r="B340" s="369"/>
      <c r="C340" s="369"/>
      <c r="D340" s="370"/>
      <c r="E340" s="369"/>
      <c r="F340" s="386"/>
      <c r="G340" s="386"/>
      <c r="H340" s="386"/>
      <c r="I340" s="386"/>
      <c r="J340" s="386"/>
      <c r="K340" s="386"/>
      <c r="L340" s="370"/>
      <c r="M340" s="370"/>
      <c r="N340" s="361"/>
    </row>
    <row r="341" spans="1:14" ht="15">
      <c r="A341" s="369"/>
      <c r="B341" s="369"/>
      <c r="C341" s="369"/>
      <c r="D341" s="370"/>
      <c r="E341" s="369"/>
      <c r="F341" s="386"/>
      <c r="G341" s="386"/>
      <c r="H341" s="386"/>
      <c r="I341" s="386"/>
      <c r="J341" s="386"/>
      <c r="K341" s="386"/>
      <c r="L341" s="370"/>
      <c r="M341" s="370"/>
      <c r="N341" s="361"/>
    </row>
    <row r="342" spans="1:14" ht="15">
      <c r="A342" s="369"/>
      <c r="B342" s="369"/>
      <c r="C342" s="369"/>
      <c r="D342" s="370"/>
      <c r="E342" s="369"/>
      <c r="F342" s="386"/>
      <c r="G342" s="386"/>
      <c r="H342" s="386"/>
      <c r="I342" s="386"/>
      <c r="J342" s="386"/>
      <c r="K342" s="386"/>
      <c r="L342" s="370"/>
      <c r="M342" s="370"/>
      <c r="N342" s="361"/>
    </row>
    <row r="343" spans="1:14" ht="15">
      <c r="A343" s="369"/>
      <c r="B343" s="369"/>
      <c r="C343" s="369"/>
      <c r="D343" s="370"/>
      <c r="E343" s="369"/>
      <c r="F343" s="386"/>
      <c r="G343" s="386"/>
      <c r="H343" s="386"/>
      <c r="I343" s="386"/>
      <c r="J343" s="386"/>
      <c r="K343" s="386"/>
      <c r="L343" s="370"/>
      <c r="M343" s="370"/>
      <c r="N343" s="361"/>
    </row>
    <row r="344" spans="1:14" ht="15">
      <c r="A344" s="369"/>
      <c r="B344" s="369"/>
      <c r="C344" s="369"/>
      <c r="D344" s="370"/>
      <c r="E344" s="369"/>
      <c r="F344" s="386"/>
      <c r="G344" s="386"/>
      <c r="H344" s="386"/>
      <c r="I344" s="386"/>
      <c r="J344" s="386"/>
      <c r="K344" s="386"/>
      <c r="L344" s="370"/>
      <c r="M344" s="370"/>
      <c r="N344" s="361"/>
    </row>
    <row r="345" spans="1:14" ht="15">
      <c r="A345" s="369"/>
      <c r="B345" s="369"/>
      <c r="C345" s="369"/>
      <c r="D345" s="370"/>
      <c r="E345" s="369"/>
      <c r="F345" s="386"/>
      <c r="G345" s="386"/>
      <c r="H345" s="386"/>
      <c r="I345" s="386"/>
      <c r="J345" s="386"/>
      <c r="K345" s="386"/>
      <c r="L345" s="370"/>
      <c r="M345" s="370"/>
      <c r="N345" s="361"/>
    </row>
    <row r="346" spans="1:14" ht="15">
      <c r="A346" s="369"/>
      <c r="B346" s="369"/>
      <c r="C346" s="369"/>
      <c r="D346" s="370"/>
      <c r="E346" s="369"/>
      <c r="F346" s="386"/>
      <c r="G346" s="386"/>
      <c r="H346" s="386"/>
      <c r="I346" s="386"/>
      <c r="J346" s="386"/>
      <c r="K346" s="386"/>
      <c r="L346" s="370"/>
      <c r="M346" s="370"/>
      <c r="N346" s="361"/>
    </row>
    <row r="347" spans="1:14" ht="15">
      <c r="A347" s="369"/>
      <c r="B347" s="369"/>
      <c r="C347" s="369"/>
      <c r="D347" s="370"/>
      <c r="E347" s="369"/>
      <c r="F347" s="386"/>
      <c r="G347" s="386"/>
      <c r="H347" s="386"/>
      <c r="I347" s="386"/>
      <c r="J347" s="386"/>
      <c r="K347" s="386"/>
      <c r="L347" s="370"/>
      <c r="M347" s="370"/>
      <c r="N347" s="361"/>
    </row>
    <row r="348" spans="1:14" ht="15">
      <c r="A348" s="369"/>
      <c r="B348" s="369"/>
      <c r="C348" s="369"/>
      <c r="D348" s="370"/>
      <c r="E348" s="369"/>
      <c r="F348" s="386"/>
      <c r="G348" s="386"/>
      <c r="H348" s="386"/>
      <c r="I348" s="386"/>
      <c r="J348" s="386"/>
      <c r="K348" s="386"/>
      <c r="L348" s="370"/>
      <c r="M348" s="370"/>
      <c r="N348" s="361"/>
    </row>
    <row r="349" spans="1:14" ht="15">
      <c r="A349" s="369"/>
      <c r="B349" s="369"/>
      <c r="C349" s="369"/>
      <c r="D349" s="370"/>
      <c r="E349" s="369"/>
      <c r="F349" s="386"/>
      <c r="G349" s="386"/>
      <c r="H349" s="386"/>
      <c r="I349" s="386"/>
      <c r="J349" s="386"/>
      <c r="K349" s="386"/>
      <c r="L349" s="370"/>
      <c r="M349" s="370"/>
      <c r="N349" s="361"/>
    </row>
    <row r="350" spans="1:14" ht="15">
      <c r="A350" s="369"/>
      <c r="B350" s="369"/>
      <c r="C350" s="369"/>
      <c r="D350" s="370"/>
      <c r="E350" s="369"/>
      <c r="F350" s="386"/>
      <c r="G350" s="386"/>
      <c r="H350" s="386"/>
      <c r="I350" s="386"/>
      <c r="J350" s="386"/>
      <c r="K350" s="386"/>
      <c r="L350" s="370"/>
      <c r="M350" s="370"/>
      <c r="N350" s="361"/>
    </row>
    <row r="351" spans="1:14" ht="15">
      <c r="A351" s="369"/>
      <c r="B351" s="369"/>
      <c r="C351" s="369"/>
      <c r="D351" s="370"/>
      <c r="E351" s="369"/>
      <c r="F351" s="386"/>
      <c r="G351" s="386"/>
      <c r="H351" s="386"/>
      <c r="I351" s="386"/>
      <c r="J351" s="386"/>
      <c r="K351" s="386"/>
      <c r="L351" s="370"/>
      <c r="M351" s="370"/>
      <c r="N351" s="361"/>
    </row>
    <row r="352" spans="1:14" ht="15">
      <c r="A352" s="369"/>
      <c r="B352" s="369"/>
      <c r="C352" s="369"/>
      <c r="D352" s="370"/>
      <c r="E352" s="369"/>
      <c r="F352" s="386"/>
      <c r="G352" s="386"/>
      <c r="H352" s="386"/>
      <c r="I352" s="386"/>
      <c r="J352" s="386"/>
      <c r="K352" s="386"/>
      <c r="L352" s="370"/>
      <c r="M352" s="370"/>
      <c r="N352" s="361"/>
    </row>
    <row r="353" spans="1:14" ht="15">
      <c r="A353" s="369"/>
      <c r="B353" s="369"/>
      <c r="C353" s="369"/>
      <c r="D353" s="370"/>
      <c r="E353" s="369"/>
      <c r="F353" s="386"/>
      <c r="G353" s="386"/>
      <c r="H353" s="386"/>
      <c r="I353" s="386"/>
      <c r="J353" s="386"/>
      <c r="K353" s="386"/>
      <c r="L353" s="370"/>
      <c r="M353" s="370"/>
      <c r="N353" s="361"/>
    </row>
    <row r="354" spans="1:14" ht="15">
      <c r="A354" s="369"/>
      <c r="B354" s="369"/>
      <c r="C354" s="369"/>
      <c r="D354" s="370"/>
      <c r="E354" s="369"/>
      <c r="F354" s="386"/>
      <c r="G354" s="386"/>
      <c r="H354" s="386"/>
      <c r="I354" s="386"/>
      <c r="J354" s="386"/>
      <c r="K354" s="386"/>
      <c r="L354" s="370"/>
      <c r="M354" s="370"/>
      <c r="N354" s="361"/>
    </row>
    <row r="355" spans="1:14" ht="15">
      <c r="A355" s="369"/>
      <c r="B355" s="369"/>
      <c r="C355" s="369"/>
      <c r="D355" s="370"/>
      <c r="E355" s="369"/>
      <c r="F355" s="386"/>
      <c r="G355" s="386"/>
      <c r="H355" s="386"/>
      <c r="I355" s="386"/>
      <c r="J355" s="386"/>
      <c r="K355" s="386"/>
      <c r="L355" s="370"/>
      <c r="M355" s="370"/>
      <c r="N355" s="361"/>
    </row>
    <row r="356" spans="1:14" ht="15">
      <c r="A356" s="369"/>
      <c r="B356" s="369"/>
      <c r="C356" s="369"/>
      <c r="D356" s="370"/>
      <c r="E356" s="369"/>
      <c r="F356" s="386"/>
      <c r="G356" s="386"/>
      <c r="H356" s="386"/>
      <c r="I356" s="386"/>
      <c r="J356" s="386"/>
      <c r="K356" s="386"/>
      <c r="L356" s="370"/>
      <c r="M356" s="370"/>
      <c r="N356" s="361"/>
    </row>
    <row r="357" spans="1:14" ht="15">
      <c r="A357" s="369"/>
      <c r="B357" s="369"/>
      <c r="C357" s="369"/>
      <c r="D357" s="370"/>
      <c r="E357" s="369"/>
      <c r="F357" s="386"/>
      <c r="G357" s="386"/>
      <c r="H357" s="386"/>
      <c r="I357" s="386"/>
      <c r="J357" s="386"/>
      <c r="K357" s="386"/>
      <c r="L357" s="370"/>
      <c r="M357" s="370"/>
      <c r="N357" s="361"/>
    </row>
    <row r="358" spans="1:14" ht="15">
      <c r="A358" s="369"/>
      <c r="B358" s="369"/>
      <c r="C358" s="369"/>
      <c r="D358" s="370"/>
      <c r="E358" s="369"/>
      <c r="F358" s="386"/>
      <c r="G358" s="386"/>
      <c r="H358" s="386"/>
      <c r="I358" s="386"/>
      <c r="J358" s="386"/>
      <c r="K358" s="386"/>
      <c r="L358" s="370"/>
      <c r="M358" s="370"/>
      <c r="N358" s="361"/>
    </row>
    <row r="359" spans="1:14" ht="15">
      <c r="A359" s="369"/>
      <c r="B359" s="369"/>
      <c r="C359" s="369"/>
      <c r="D359" s="370"/>
      <c r="E359" s="369"/>
      <c r="F359" s="386"/>
      <c r="G359" s="386"/>
      <c r="H359" s="386"/>
      <c r="I359" s="386"/>
      <c r="J359" s="386"/>
      <c r="K359" s="386"/>
      <c r="L359" s="370"/>
      <c r="M359" s="370"/>
      <c r="N359" s="361"/>
    </row>
    <row r="360" spans="1:14" ht="15">
      <c r="A360" s="369"/>
      <c r="B360" s="369"/>
      <c r="C360" s="369"/>
      <c r="D360" s="370"/>
      <c r="E360" s="369"/>
      <c r="F360" s="386"/>
      <c r="G360" s="386"/>
      <c r="H360" s="386"/>
      <c r="I360" s="386"/>
      <c r="J360" s="386"/>
      <c r="K360" s="386"/>
      <c r="L360" s="370"/>
      <c r="M360" s="370"/>
      <c r="N360" s="361"/>
    </row>
    <row r="361" spans="1:14" ht="15">
      <c r="A361" s="369"/>
      <c r="B361" s="369"/>
      <c r="C361" s="369"/>
      <c r="D361" s="370"/>
      <c r="E361" s="369"/>
      <c r="F361" s="386"/>
      <c r="G361" s="386"/>
      <c r="H361" s="386"/>
      <c r="I361" s="386"/>
      <c r="J361" s="386"/>
      <c r="K361" s="386"/>
      <c r="L361" s="370"/>
      <c r="M361" s="370"/>
      <c r="N361" s="361"/>
    </row>
    <row r="362" spans="1:14" ht="15">
      <c r="A362" s="369"/>
      <c r="B362" s="369"/>
      <c r="C362" s="369"/>
      <c r="D362" s="370"/>
      <c r="E362" s="369"/>
      <c r="F362" s="386"/>
      <c r="G362" s="386"/>
      <c r="H362" s="386"/>
      <c r="I362" s="386"/>
      <c r="J362" s="386"/>
      <c r="K362" s="386"/>
      <c r="L362" s="370"/>
      <c r="M362" s="370"/>
      <c r="N362" s="361"/>
    </row>
    <row r="363" spans="1:14" ht="15">
      <c r="A363" s="369"/>
      <c r="B363" s="369"/>
      <c r="C363" s="369"/>
      <c r="D363" s="370"/>
      <c r="E363" s="369"/>
      <c r="F363" s="386"/>
      <c r="G363" s="386"/>
      <c r="H363" s="386"/>
      <c r="I363" s="386"/>
      <c r="J363" s="386"/>
      <c r="K363" s="386"/>
      <c r="L363" s="370"/>
      <c r="M363" s="370"/>
      <c r="N363" s="361"/>
    </row>
    <row r="364" spans="1:14" ht="15">
      <c r="A364" s="369"/>
      <c r="B364" s="369"/>
      <c r="C364" s="369"/>
      <c r="D364" s="370"/>
      <c r="E364" s="369"/>
      <c r="F364" s="386"/>
      <c r="G364" s="386"/>
      <c r="H364" s="386"/>
      <c r="I364" s="386"/>
      <c r="J364" s="386"/>
      <c r="K364" s="386"/>
      <c r="L364" s="370"/>
      <c r="M364" s="370"/>
      <c r="N364" s="361"/>
    </row>
    <row r="365" spans="1:14" ht="15">
      <c r="A365" s="369"/>
      <c r="B365" s="369"/>
      <c r="C365" s="369"/>
      <c r="D365" s="370"/>
      <c r="E365" s="369"/>
      <c r="F365" s="386"/>
      <c r="G365" s="386"/>
      <c r="H365" s="386"/>
      <c r="I365" s="386"/>
      <c r="J365" s="386"/>
      <c r="K365" s="386"/>
      <c r="L365" s="370"/>
      <c r="M365" s="370"/>
      <c r="N365" s="361"/>
    </row>
    <row r="366" spans="1:14" ht="15">
      <c r="A366" s="369"/>
      <c r="B366" s="369"/>
      <c r="C366" s="369"/>
      <c r="D366" s="370"/>
      <c r="E366" s="369"/>
      <c r="F366" s="386"/>
      <c r="G366" s="386"/>
      <c r="H366" s="386"/>
      <c r="I366" s="386"/>
      <c r="J366" s="386"/>
      <c r="K366" s="386"/>
      <c r="L366" s="370"/>
      <c r="M366" s="370"/>
      <c r="N366" s="361"/>
    </row>
    <row r="367" spans="1:14" ht="15">
      <c r="A367" s="369"/>
      <c r="B367" s="369"/>
      <c r="C367" s="369"/>
      <c r="D367" s="370"/>
      <c r="E367" s="369"/>
      <c r="F367" s="386"/>
      <c r="G367" s="386"/>
      <c r="H367" s="386"/>
      <c r="I367" s="386"/>
      <c r="J367" s="386"/>
      <c r="K367" s="386"/>
      <c r="L367" s="370"/>
      <c r="M367" s="370"/>
      <c r="N367" s="361"/>
    </row>
    <row r="368" spans="1:14" ht="15">
      <c r="A368" s="369"/>
      <c r="B368" s="369"/>
      <c r="C368" s="369"/>
      <c r="D368" s="370"/>
      <c r="E368" s="369"/>
      <c r="F368" s="386"/>
      <c r="G368" s="386"/>
      <c r="H368" s="386"/>
      <c r="I368" s="386"/>
      <c r="J368" s="386"/>
      <c r="K368" s="386"/>
      <c r="L368" s="370"/>
      <c r="M368" s="370"/>
      <c r="N368" s="361"/>
    </row>
    <row r="369" spans="1:14" ht="15">
      <c r="A369" s="369"/>
      <c r="B369" s="369"/>
      <c r="C369" s="369"/>
      <c r="D369" s="370"/>
      <c r="E369" s="369"/>
      <c r="F369" s="386"/>
      <c r="G369" s="386"/>
      <c r="H369" s="386"/>
      <c r="I369" s="386"/>
      <c r="J369" s="386"/>
      <c r="K369" s="386"/>
      <c r="L369" s="370"/>
      <c r="M369" s="370"/>
      <c r="N369" s="361"/>
    </row>
    <row r="370" spans="1:14" ht="15">
      <c r="A370" s="369"/>
      <c r="B370" s="369"/>
      <c r="C370" s="369"/>
      <c r="D370" s="370"/>
      <c r="E370" s="369"/>
      <c r="F370" s="386"/>
      <c r="G370" s="386"/>
      <c r="H370" s="386"/>
      <c r="I370" s="386"/>
      <c r="J370" s="386"/>
      <c r="K370" s="386"/>
      <c r="L370" s="370"/>
      <c r="M370" s="370"/>
      <c r="N370" s="361"/>
    </row>
    <row r="371" spans="1:14" ht="15">
      <c r="A371" s="369"/>
      <c r="B371" s="369"/>
      <c r="C371" s="369"/>
      <c r="D371" s="370"/>
      <c r="E371" s="369"/>
      <c r="F371" s="386"/>
      <c r="G371" s="386"/>
      <c r="H371" s="386"/>
      <c r="I371" s="386"/>
      <c r="J371" s="386"/>
      <c r="K371" s="386"/>
      <c r="L371" s="370"/>
      <c r="M371" s="370"/>
      <c r="N371" s="361"/>
    </row>
    <row r="372" spans="1:14" ht="15">
      <c r="A372" s="369"/>
      <c r="B372" s="369"/>
      <c r="C372" s="369"/>
      <c r="D372" s="370"/>
      <c r="E372" s="369"/>
      <c r="F372" s="386"/>
      <c r="G372" s="386"/>
      <c r="H372" s="386"/>
      <c r="I372" s="386"/>
      <c r="J372" s="386"/>
      <c r="K372" s="386"/>
      <c r="L372" s="370"/>
      <c r="M372" s="370"/>
      <c r="N372" s="361"/>
    </row>
    <row r="373" spans="1:14" ht="15">
      <c r="A373" s="369"/>
      <c r="B373" s="369"/>
      <c r="C373" s="369"/>
      <c r="D373" s="370"/>
      <c r="E373" s="369"/>
      <c r="F373" s="386"/>
      <c r="G373" s="386"/>
      <c r="H373" s="386"/>
      <c r="I373" s="386"/>
      <c r="J373" s="386"/>
      <c r="K373" s="386"/>
      <c r="L373" s="370"/>
      <c r="M373" s="370"/>
      <c r="N373" s="361"/>
    </row>
    <row r="374" spans="1:14" ht="15">
      <c r="A374" s="369"/>
      <c r="B374" s="369"/>
      <c r="C374" s="369"/>
      <c r="D374" s="370"/>
      <c r="E374" s="369"/>
      <c r="F374" s="386"/>
      <c r="G374" s="386"/>
      <c r="H374" s="386"/>
      <c r="I374" s="386"/>
      <c r="J374" s="386"/>
      <c r="K374" s="386"/>
      <c r="L374" s="370"/>
      <c r="M374" s="370"/>
      <c r="N374" s="361"/>
    </row>
    <row r="375" spans="1:14" ht="15">
      <c r="A375" s="369"/>
      <c r="B375" s="369"/>
      <c r="C375" s="369"/>
      <c r="D375" s="370"/>
      <c r="E375" s="369"/>
      <c r="F375" s="386"/>
      <c r="G375" s="386"/>
      <c r="H375" s="386"/>
      <c r="I375" s="386"/>
      <c r="J375" s="386"/>
      <c r="K375" s="386"/>
      <c r="L375" s="370"/>
      <c r="M375" s="370"/>
      <c r="N375" s="361"/>
    </row>
    <row r="376" spans="1:14" ht="15">
      <c r="A376" s="369"/>
      <c r="B376" s="369"/>
      <c r="C376" s="369"/>
      <c r="D376" s="370"/>
      <c r="E376" s="369"/>
      <c r="F376" s="386"/>
      <c r="G376" s="386"/>
      <c r="H376" s="386"/>
      <c r="I376" s="386"/>
      <c r="J376" s="386"/>
      <c r="K376" s="386"/>
      <c r="L376" s="370"/>
      <c r="M376" s="370"/>
      <c r="N376" s="361"/>
    </row>
    <row r="377" spans="1:14" ht="15">
      <c r="A377" s="369"/>
      <c r="B377" s="369"/>
      <c r="C377" s="369"/>
      <c r="D377" s="370"/>
      <c r="E377" s="369"/>
      <c r="F377" s="386"/>
      <c r="G377" s="386"/>
      <c r="H377" s="386"/>
      <c r="I377" s="386"/>
      <c r="J377" s="386"/>
      <c r="K377" s="386"/>
      <c r="L377" s="370"/>
      <c r="M377" s="370"/>
      <c r="N377" s="361"/>
    </row>
    <row r="378" spans="1:14" ht="15">
      <c r="A378" s="369"/>
      <c r="B378" s="369"/>
      <c r="C378" s="369"/>
      <c r="D378" s="370"/>
      <c r="E378" s="369"/>
      <c r="F378" s="386"/>
      <c r="G378" s="386"/>
      <c r="H378" s="386"/>
      <c r="I378" s="386"/>
      <c r="J378" s="386"/>
      <c r="K378" s="386"/>
      <c r="L378" s="370"/>
      <c r="M378" s="370"/>
      <c r="N378" s="361"/>
    </row>
    <row r="379" spans="1:14" ht="15">
      <c r="A379" s="369"/>
      <c r="B379" s="369"/>
      <c r="C379" s="369"/>
      <c r="D379" s="370"/>
      <c r="E379" s="369"/>
      <c r="F379" s="386"/>
      <c r="G379" s="386"/>
      <c r="H379" s="386"/>
      <c r="I379" s="386"/>
      <c r="J379" s="386"/>
      <c r="K379" s="386"/>
      <c r="L379" s="370"/>
      <c r="M379" s="370"/>
      <c r="N379" s="361"/>
    </row>
    <row r="380" spans="1:14" ht="15">
      <c r="A380" s="369"/>
      <c r="B380" s="369"/>
      <c r="C380" s="369"/>
      <c r="D380" s="370"/>
      <c r="E380" s="369"/>
      <c r="F380" s="386"/>
      <c r="G380" s="386"/>
      <c r="H380" s="386"/>
      <c r="I380" s="386"/>
      <c r="J380" s="386"/>
      <c r="K380" s="386"/>
      <c r="L380" s="370"/>
      <c r="M380" s="370"/>
      <c r="N380" s="361"/>
    </row>
    <row r="381" spans="1:14" ht="15">
      <c r="A381" s="369"/>
      <c r="B381" s="369"/>
      <c r="C381" s="369"/>
      <c r="D381" s="370"/>
      <c r="E381" s="369"/>
      <c r="F381" s="386"/>
      <c r="G381" s="386"/>
      <c r="H381" s="386"/>
      <c r="I381" s="386"/>
      <c r="J381" s="386"/>
      <c r="K381" s="386"/>
      <c r="L381" s="370"/>
      <c r="M381" s="370"/>
      <c r="N381" s="361"/>
    </row>
    <row r="382" spans="1:14" ht="15">
      <c r="A382" s="369"/>
      <c r="B382" s="369"/>
      <c r="C382" s="369"/>
      <c r="D382" s="370"/>
      <c r="E382" s="369"/>
      <c r="F382" s="386"/>
      <c r="G382" s="386"/>
      <c r="H382" s="386"/>
      <c r="I382" s="386"/>
      <c r="J382" s="386"/>
      <c r="K382" s="386"/>
      <c r="L382" s="370"/>
      <c r="M382" s="370"/>
      <c r="N382" s="361"/>
    </row>
    <row r="383" spans="1:13" ht="12.75">
      <c r="A383" s="387"/>
      <c r="B383" s="387"/>
      <c r="C383" s="387"/>
      <c r="E383" s="387"/>
      <c r="F383" s="388"/>
      <c r="G383" s="388"/>
      <c r="H383" s="388"/>
      <c r="I383" s="388"/>
      <c r="J383" s="388"/>
      <c r="K383" s="388"/>
      <c r="L383" s="381"/>
      <c r="M383" s="381"/>
    </row>
    <row r="384" spans="1:13" ht="12.75">
      <c r="A384" s="387"/>
      <c r="B384" s="387"/>
      <c r="C384" s="387"/>
      <c r="E384" s="387"/>
      <c r="F384" s="388"/>
      <c r="G384" s="388"/>
      <c r="H384" s="388"/>
      <c r="I384" s="388"/>
      <c r="J384" s="388"/>
      <c r="K384" s="388"/>
      <c r="L384" s="381"/>
      <c r="M384" s="381"/>
    </row>
    <row r="385" spans="1:13" ht="12.75">
      <c r="A385" s="387"/>
      <c r="B385" s="387"/>
      <c r="C385" s="387"/>
      <c r="E385" s="387"/>
      <c r="F385" s="388"/>
      <c r="G385" s="388"/>
      <c r="H385" s="388"/>
      <c r="I385" s="388"/>
      <c r="J385" s="388"/>
      <c r="K385" s="388"/>
      <c r="L385" s="381"/>
      <c r="M385" s="381"/>
    </row>
    <row r="386" spans="1:13" ht="12.75">
      <c r="A386" s="387"/>
      <c r="B386" s="387"/>
      <c r="C386" s="387"/>
      <c r="E386" s="387"/>
      <c r="F386" s="388"/>
      <c r="G386" s="388"/>
      <c r="H386" s="388"/>
      <c r="I386" s="388"/>
      <c r="J386" s="388"/>
      <c r="K386" s="388"/>
      <c r="L386" s="381"/>
      <c r="M386" s="381"/>
    </row>
    <row r="387" spans="1:13" ht="12.75">
      <c r="A387" s="387"/>
      <c r="B387" s="387"/>
      <c r="C387" s="387"/>
      <c r="E387" s="387"/>
      <c r="F387" s="388"/>
      <c r="G387" s="388"/>
      <c r="H387" s="388"/>
      <c r="I387" s="388"/>
      <c r="J387" s="388"/>
      <c r="K387" s="388"/>
      <c r="L387" s="381"/>
      <c r="M387" s="381"/>
    </row>
    <row r="388" spans="1:13" ht="12.75">
      <c r="A388" s="387"/>
      <c r="B388" s="387"/>
      <c r="C388" s="387"/>
      <c r="E388" s="387"/>
      <c r="F388" s="388"/>
      <c r="G388" s="388"/>
      <c r="H388" s="388"/>
      <c r="I388" s="388"/>
      <c r="J388" s="388"/>
      <c r="K388" s="388"/>
      <c r="L388" s="381"/>
      <c r="M388" s="381"/>
    </row>
    <row r="389" spans="1:13" ht="12.75">
      <c r="A389" s="387"/>
      <c r="B389" s="387"/>
      <c r="C389" s="387"/>
      <c r="E389" s="387"/>
      <c r="F389" s="388"/>
      <c r="G389" s="388"/>
      <c r="H389" s="388"/>
      <c r="I389" s="388"/>
      <c r="J389" s="388"/>
      <c r="K389" s="388"/>
      <c r="L389" s="381"/>
      <c r="M389" s="381"/>
    </row>
    <row r="390" spans="1:13" ht="12.75">
      <c r="A390" s="387"/>
      <c r="B390" s="387"/>
      <c r="C390" s="387"/>
      <c r="E390" s="387"/>
      <c r="F390" s="388"/>
      <c r="G390" s="388"/>
      <c r="H390" s="388"/>
      <c r="I390" s="388"/>
      <c r="J390" s="388"/>
      <c r="K390" s="388"/>
      <c r="L390" s="381"/>
      <c r="M390" s="381"/>
    </row>
    <row r="391" spans="1:13" ht="12.75">
      <c r="A391" s="387"/>
      <c r="B391" s="387"/>
      <c r="C391" s="387"/>
      <c r="E391" s="387"/>
      <c r="F391" s="388"/>
      <c r="G391" s="388"/>
      <c r="H391" s="388"/>
      <c r="I391" s="388"/>
      <c r="J391" s="388"/>
      <c r="K391" s="388"/>
      <c r="L391" s="381"/>
      <c r="M391" s="381"/>
    </row>
    <row r="392" spans="1:13" ht="12.75">
      <c r="A392" s="387"/>
      <c r="B392" s="387"/>
      <c r="C392" s="387"/>
      <c r="E392" s="387"/>
      <c r="F392" s="388"/>
      <c r="G392" s="388"/>
      <c r="H392" s="388"/>
      <c r="I392" s="388"/>
      <c r="J392" s="388"/>
      <c r="K392" s="388"/>
      <c r="L392" s="381"/>
      <c r="M392" s="381"/>
    </row>
    <row r="393" spans="1:13" ht="12.75">
      <c r="A393" s="387"/>
      <c r="B393" s="387"/>
      <c r="C393" s="387"/>
      <c r="E393" s="387"/>
      <c r="F393" s="388"/>
      <c r="G393" s="388"/>
      <c r="H393" s="388"/>
      <c r="I393" s="388"/>
      <c r="J393" s="388"/>
      <c r="K393" s="388"/>
      <c r="L393" s="381"/>
      <c r="M393" s="381"/>
    </row>
    <row r="394" spans="1:13" ht="12.75">
      <c r="A394" s="387"/>
      <c r="B394" s="387"/>
      <c r="C394" s="387"/>
      <c r="E394" s="387"/>
      <c r="F394" s="388"/>
      <c r="G394" s="388"/>
      <c r="H394" s="388"/>
      <c r="I394" s="388"/>
      <c r="J394" s="388"/>
      <c r="K394" s="388"/>
      <c r="L394" s="381"/>
      <c r="M394" s="381"/>
    </row>
    <row r="395" spans="1:13" ht="12.75">
      <c r="A395" s="387"/>
      <c r="B395" s="387"/>
      <c r="C395" s="387"/>
      <c r="E395" s="387"/>
      <c r="F395" s="388"/>
      <c r="G395" s="388"/>
      <c r="H395" s="388"/>
      <c r="I395" s="388"/>
      <c r="J395" s="388"/>
      <c r="K395" s="388"/>
      <c r="L395" s="381"/>
      <c r="M395" s="381"/>
    </row>
    <row r="396" spans="1:13" ht="12.75">
      <c r="A396" s="387"/>
      <c r="B396" s="387"/>
      <c r="C396" s="387"/>
      <c r="E396" s="387"/>
      <c r="F396" s="388"/>
      <c r="G396" s="388"/>
      <c r="H396" s="388"/>
      <c r="I396" s="388"/>
      <c r="J396" s="388"/>
      <c r="K396" s="388"/>
      <c r="L396" s="381"/>
      <c r="M396" s="381"/>
    </row>
    <row r="397" spans="1:13" ht="12.75">
      <c r="A397" s="387"/>
      <c r="B397" s="387"/>
      <c r="C397" s="387"/>
      <c r="E397" s="387"/>
      <c r="F397" s="388"/>
      <c r="G397" s="388"/>
      <c r="H397" s="388"/>
      <c r="I397" s="388"/>
      <c r="J397" s="388"/>
      <c r="K397" s="388"/>
      <c r="L397" s="381"/>
      <c r="M397" s="381"/>
    </row>
    <row r="398" spans="1:13" ht="12.75">
      <c r="A398" s="387"/>
      <c r="B398" s="387"/>
      <c r="C398" s="387"/>
      <c r="E398" s="387"/>
      <c r="F398" s="388"/>
      <c r="G398" s="388"/>
      <c r="H398" s="388"/>
      <c r="I398" s="388"/>
      <c r="J398" s="388"/>
      <c r="K398" s="388"/>
      <c r="L398" s="381"/>
      <c r="M398" s="381"/>
    </row>
    <row r="399" spans="1:13" ht="12.75">
      <c r="A399" s="387"/>
      <c r="B399" s="387"/>
      <c r="C399" s="387"/>
      <c r="E399" s="387"/>
      <c r="F399" s="388"/>
      <c r="G399" s="388"/>
      <c r="H399" s="388"/>
      <c r="I399" s="388"/>
      <c r="J399" s="388"/>
      <c r="K399" s="388"/>
      <c r="L399" s="381"/>
      <c r="M399" s="381"/>
    </row>
    <row r="400" spans="1:13" ht="12.75">
      <c r="A400" s="387"/>
      <c r="B400" s="387"/>
      <c r="C400" s="387"/>
      <c r="E400" s="387"/>
      <c r="F400" s="388"/>
      <c r="G400" s="388"/>
      <c r="H400" s="388"/>
      <c r="I400" s="388"/>
      <c r="J400" s="388"/>
      <c r="K400" s="388"/>
      <c r="L400" s="381"/>
      <c r="M400" s="381"/>
    </row>
    <row r="401" spans="1:13" ht="12.75">
      <c r="A401" s="387"/>
      <c r="B401" s="387"/>
      <c r="C401" s="387"/>
      <c r="E401" s="387"/>
      <c r="F401" s="388"/>
      <c r="G401" s="388"/>
      <c r="H401" s="388"/>
      <c r="I401" s="388"/>
      <c r="J401" s="388"/>
      <c r="K401" s="388"/>
      <c r="L401" s="381"/>
      <c r="M401" s="381"/>
    </row>
    <row r="402" spans="1:13" ht="12.75">
      <c r="A402" s="387"/>
      <c r="B402" s="387"/>
      <c r="C402" s="387"/>
      <c r="E402" s="387"/>
      <c r="F402" s="388"/>
      <c r="G402" s="388"/>
      <c r="H402" s="388"/>
      <c r="I402" s="388"/>
      <c r="J402" s="388"/>
      <c r="K402" s="388"/>
      <c r="L402" s="381"/>
      <c r="M402" s="381"/>
    </row>
    <row r="403" spans="1:13" ht="12.75">
      <c r="A403" s="387"/>
      <c r="B403" s="387"/>
      <c r="C403" s="387"/>
      <c r="E403" s="387"/>
      <c r="F403" s="388"/>
      <c r="G403" s="388"/>
      <c r="H403" s="388"/>
      <c r="I403" s="388"/>
      <c r="J403" s="388"/>
      <c r="K403" s="388"/>
      <c r="L403" s="381"/>
      <c r="M403" s="381"/>
    </row>
    <row r="404" spans="1:13" ht="12.75">
      <c r="A404" s="387"/>
      <c r="B404" s="387"/>
      <c r="C404" s="387"/>
      <c r="E404" s="387"/>
      <c r="F404" s="388"/>
      <c r="G404" s="388"/>
      <c r="H404" s="388"/>
      <c r="I404" s="388"/>
      <c r="J404" s="388"/>
      <c r="K404" s="388"/>
      <c r="L404" s="381"/>
      <c r="M404" s="381"/>
    </row>
    <row r="405" spans="1:13" ht="12.75">
      <c r="A405" s="387"/>
      <c r="B405" s="387"/>
      <c r="C405" s="387"/>
      <c r="E405" s="387"/>
      <c r="F405" s="388"/>
      <c r="G405" s="388"/>
      <c r="H405" s="388"/>
      <c r="I405" s="388"/>
      <c r="J405" s="388"/>
      <c r="K405" s="388"/>
      <c r="L405" s="381"/>
      <c r="M405" s="381"/>
    </row>
    <row r="406" spans="1:13" ht="12.75">
      <c r="A406" s="387"/>
      <c r="B406" s="387"/>
      <c r="C406" s="387"/>
      <c r="E406" s="387"/>
      <c r="F406" s="388"/>
      <c r="G406" s="388"/>
      <c r="H406" s="388"/>
      <c r="I406" s="388"/>
      <c r="J406" s="388"/>
      <c r="K406" s="388"/>
      <c r="L406" s="381"/>
      <c r="M406" s="381"/>
    </row>
    <row r="407" spans="1:13" ht="12.75">
      <c r="A407" s="387"/>
      <c r="B407" s="387"/>
      <c r="C407" s="387"/>
      <c r="E407" s="387"/>
      <c r="F407" s="388"/>
      <c r="G407" s="388"/>
      <c r="H407" s="388"/>
      <c r="I407" s="388"/>
      <c r="J407" s="388"/>
      <c r="K407" s="388"/>
      <c r="L407" s="381"/>
      <c r="M407" s="381"/>
    </row>
    <row r="408" spans="1:13" ht="12.75">
      <c r="A408" s="387"/>
      <c r="B408" s="387"/>
      <c r="C408" s="387"/>
      <c r="E408" s="387"/>
      <c r="F408" s="388"/>
      <c r="G408" s="388"/>
      <c r="H408" s="388"/>
      <c r="I408" s="388"/>
      <c r="J408" s="388"/>
      <c r="K408" s="388"/>
      <c r="L408" s="381"/>
      <c r="M408" s="381"/>
    </row>
    <row r="409" spans="1:13" ht="12.75">
      <c r="A409" s="387"/>
      <c r="B409" s="387"/>
      <c r="C409" s="387"/>
      <c r="E409" s="387"/>
      <c r="F409" s="388"/>
      <c r="G409" s="388"/>
      <c r="H409" s="388"/>
      <c r="I409" s="388"/>
      <c r="J409" s="388"/>
      <c r="K409" s="388"/>
      <c r="L409" s="381"/>
      <c r="M409" s="381"/>
    </row>
    <row r="410" spans="1:13" ht="12.75">
      <c r="A410" s="387"/>
      <c r="B410" s="387"/>
      <c r="C410" s="387"/>
      <c r="E410" s="387"/>
      <c r="F410" s="388"/>
      <c r="G410" s="388"/>
      <c r="H410" s="388"/>
      <c r="I410" s="388"/>
      <c r="J410" s="388"/>
      <c r="K410" s="388"/>
      <c r="L410" s="381"/>
      <c r="M410" s="381"/>
    </row>
    <row r="411" spans="1:13" ht="12.75">
      <c r="A411" s="387"/>
      <c r="B411" s="387"/>
      <c r="C411" s="387"/>
      <c r="E411" s="387"/>
      <c r="F411" s="388"/>
      <c r="G411" s="388"/>
      <c r="H411" s="388"/>
      <c r="I411" s="388"/>
      <c r="J411" s="388"/>
      <c r="K411" s="388"/>
      <c r="L411" s="381"/>
      <c r="M411" s="381"/>
    </row>
    <row r="412" spans="1:13" ht="12.75">
      <c r="A412" s="387"/>
      <c r="B412" s="387"/>
      <c r="C412" s="387"/>
      <c r="E412" s="387"/>
      <c r="F412" s="388"/>
      <c r="G412" s="388"/>
      <c r="H412" s="388"/>
      <c r="I412" s="388"/>
      <c r="J412" s="388"/>
      <c r="K412" s="388"/>
      <c r="L412" s="381"/>
      <c r="M412" s="381"/>
    </row>
    <row r="413" spans="1:13" ht="12.75">
      <c r="A413" s="387"/>
      <c r="B413" s="387"/>
      <c r="C413" s="387"/>
      <c r="L413" s="381"/>
      <c r="M413" s="381"/>
    </row>
    <row r="414" spans="1:13" ht="12.75">
      <c r="A414" s="387"/>
      <c r="B414" s="387"/>
      <c r="C414" s="387"/>
      <c r="L414" s="381"/>
      <c r="M414" s="381"/>
    </row>
    <row r="415" spans="1:13" ht="12.75">
      <c r="A415" s="387"/>
      <c r="B415" s="387"/>
      <c r="C415" s="387"/>
      <c r="L415" s="381"/>
      <c r="M415" s="381"/>
    </row>
    <row r="416" spans="1:13" ht="12.75">
      <c r="A416" s="387"/>
      <c r="B416" s="387"/>
      <c r="C416" s="387"/>
      <c r="L416" s="381"/>
      <c r="M416" s="381"/>
    </row>
    <row r="417" spans="1:13" ht="12.75">
      <c r="A417" s="387"/>
      <c r="B417" s="387"/>
      <c r="C417" s="387"/>
      <c r="L417" s="381"/>
      <c r="M417" s="381"/>
    </row>
    <row r="418" spans="1:13" ht="12.75">
      <c r="A418" s="387"/>
      <c r="B418" s="387"/>
      <c r="C418" s="387"/>
      <c r="L418" s="381"/>
      <c r="M418" s="381"/>
    </row>
    <row r="419" spans="1:13" ht="12.75">
      <c r="A419" s="387"/>
      <c r="B419" s="387"/>
      <c r="C419" s="387"/>
      <c r="L419" s="381"/>
      <c r="M419" s="381"/>
    </row>
    <row r="420" spans="1:13" ht="12.75">
      <c r="A420" s="387"/>
      <c r="B420" s="387"/>
      <c r="C420" s="387"/>
      <c r="L420" s="381"/>
      <c r="M420" s="381"/>
    </row>
    <row r="421" spans="1:13" ht="12.75">
      <c r="A421" s="387"/>
      <c r="B421" s="387"/>
      <c r="C421" s="387"/>
      <c r="L421" s="381"/>
      <c r="M421" s="381"/>
    </row>
    <row r="422" spans="1:13" ht="12.75">
      <c r="A422" s="387"/>
      <c r="B422" s="387"/>
      <c r="C422" s="387"/>
      <c r="L422" s="381"/>
      <c r="M422" s="381"/>
    </row>
    <row r="423" spans="1:13" ht="12.75">
      <c r="A423" s="387"/>
      <c r="B423" s="387"/>
      <c r="C423" s="387"/>
      <c r="L423" s="381"/>
      <c r="M423" s="381"/>
    </row>
    <row r="424" spans="1:13" ht="12.75">
      <c r="A424" s="387"/>
      <c r="B424" s="387"/>
      <c r="C424" s="387"/>
      <c r="L424" s="381"/>
      <c r="M424" s="381"/>
    </row>
    <row r="425" spans="1:13" ht="12.75">
      <c r="A425" s="387"/>
      <c r="B425" s="387"/>
      <c r="C425" s="387"/>
      <c r="L425" s="381"/>
      <c r="M425" s="381"/>
    </row>
    <row r="426" spans="1:13" ht="12.75">
      <c r="A426" s="387"/>
      <c r="B426" s="387"/>
      <c r="C426" s="387"/>
      <c r="L426" s="381"/>
      <c r="M426" s="381"/>
    </row>
    <row r="427" spans="1:13" ht="12.75">
      <c r="A427" s="387"/>
      <c r="B427" s="387"/>
      <c r="C427" s="387"/>
      <c r="L427" s="381"/>
      <c r="M427" s="381"/>
    </row>
    <row r="428" spans="1:13" ht="12.75">
      <c r="A428" s="387"/>
      <c r="B428" s="387"/>
      <c r="C428" s="387"/>
      <c r="L428" s="381"/>
      <c r="M428" s="381"/>
    </row>
    <row r="429" spans="1:13" ht="12.75">
      <c r="A429" s="387"/>
      <c r="B429" s="387"/>
      <c r="C429" s="387"/>
      <c r="L429" s="381"/>
      <c r="M429" s="381"/>
    </row>
    <row r="430" spans="1:13" ht="12.75">
      <c r="A430" s="387"/>
      <c r="B430" s="387"/>
      <c r="C430" s="387"/>
      <c r="L430" s="381"/>
      <c r="M430" s="381"/>
    </row>
    <row r="431" spans="1:13" ht="12.75">
      <c r="A431" s="387"/>
      <c r="B431" s="387"/>
      <c r="C431" s="387"/>
      <c r="L431" s="381"/>
      <c r="M431" s="381"/>
    </row>
    <row r="432" spans="1:13" ht="12.75">
      <c r="A432" s="387"/>
      <c r="B432" s="387"/>
      <c r="C432" s="387"/>
      <c r="L432" s="381"/>
      <c r="M432" s="381"/>
    </row>
    <row r="433" spans="1:13" ht="12.75">
      <c r="A433" s="387"/>
      <c r="B433" s="387"/>
      <c r="C433" s="387"/>
      <c r="L433" s="381"/>
      <c r="M433" s="381"/>
    </row>
    <row r="434" spans="1:13" ht="12.75">
      <c r="A434" s="387"/>
      <c r="B434" s="387"/>
      <c r="C434" s="387"/>
      <c r="L434" s="381"/>
      <c r="M434" s="381"/>
    </row>
    <row r="435" spans="1:13" ht="12.75">
      <c r="A435" s="387"/>
      <c r="B435" s="387"/>
      <c r="C435" s="387"/>
      <c r="L435" s="381"/>
      <c r="M435" s="381"/>
    </row>
    <row r="436" spans="1:13" ht="12.75">
      <c r="A436" s="387"/>
      <c r="B436" s="387"/>
      <c r="C436" s="387"/>
      <c r="L436" s="381"/>
      <c r="M436" s="381"/>
    </row>
    <row r="437" spans="1:13" ht="12.75">
      <c r="A437" s="387"/>
      <c r="B437" s="387"/>
      <c r="C437" s="387"/>
      <c r="L437" s="381"/>
      <c r="M437" s="381"/>
    </row>
    <row r="438" spans="1:13" ht="12.75">
      <c r="A438" s="387"/>
      <c r="B438" s="387"/>
      <c r="C438" s="387"/>
      <c r="L438" s="381"/>
      <c r="M438" s="381"/>
    </row>
    <row r="439" spans="1:13" ht="12.75">
      <c r="A439" s="387"/>
      <c r="B439" s="387"/>
      <c r="C439" s="387"/>
      <c r="L439" s="381"/>
      <c r="M439" s="381"/>
    </row>
    <row r="440" spans="1:13" ht="12.75">
      <c r="A440" s="387"/>
      <c r="B440" s="387"/>
      <c r="C440" s="387"/>
      <c r="L440" s="381"/>
      <c r="M440" s="381"/>
    </row>
    <row r="441" spans="1:13" ht="12.75">
      <c r="A441" s="387"/>
      <c r="B441" s="387"/>
      <c r="C441" s="387"/>
      <c r="L441" s="381"/>
      <c r="M441" s="381"/>
    </row>
    <row r="442" spans="1:13" ht="12.75">
      <c r="A442" s="387"/>
      <c r="B442" s="387"/>
      <c r="C442" s="387"/>
      <c r="L442" s="381"/>
      <c r="M442" s="381"/>
    </row>
    <row r="443" spans="1:13" ht="12.75">
      <c r="A443" s="387"/>
      <c r="B443" s="387"/>
      <c r="C443" s="387"/>
      <c r="L443" s="381"/>
      <c r="M443" s="381"/>
    </row>
    <row r="444" spans="1:13" ht="12.75">
      <c r="A444" s="387"/>
      <c r="B444" s="387"/>
      <c r="C444" s="387"/>
      <c r="L444" s="381"/>
      <c r="M444" s="381"/>
    </row>
    <row r="445" spans="1:13" ht="12.75">
      <c r="A445" s="387"/>
      <c r="B445" s="387"/>
      <c r="C445" s="387"/>
      <c r="L445" s="381"/>
      <c r="M445" s="381"/>
    </row>
    <row r="446" spans="1:13" ht="12.75">
      <c r="A446" s="387"/>
      <c r="B446" s="387"/>
      <c r="C446" s="387"/>
      <c r="L446" s="381"/>
      <c r="M446" s="381"/>
    </row>
    <row r="447" spans="1:13" ht="12.75">
      <c r="A447" s="387"/>
      <c r="B447" s="387"/>
      <c r="C447" s="387"/>
      <c r="L447" s="381"/>
      <c r="M447" s="381"/>
    </row>
    <row r="448" spans="1:13" ht="12.75">
      <c r="A448" s="387"/>
      <c r="B448" s="387"/>
      <c r="C448" s="387"/>
      <c r="L448" s="381"/>
      <c r="M448" s="381"/>
    </row>
    <row r="449" spans="1:13" ht="12.75">
      <c r="A449" s="387"/>
      <c r="B449" s="387"/>
      <c r="C449" s="387"/>
      <c r="L449" s="381"/>
      <c r="M449" s="381"/>
    </row>
    <row r="450" spans="1:13" ht="12.75">
      <c r="A450" s="387"/>
      <c r="B450" s="387"/>
      <c r="C450" s="387"/>
      <c r="L450" s="381"/>
      <c r="M450" s="381"/>
    </row>
    <row r="451" spans="1:13" ht="12.75">
      <c r="A451" s="387"/>
      <c r="B451" s="387"/>
      <c r="C451" s="387"/>
      <c r="L451" s="381"/>
      <c r="M451" s="381"/>
    </row>
    <row r="452" spans="1:13" ht="12.75">
      <c r="A452" s="387"/>
      <c r="B452" s="387"/>
      <c r="C452" s="387"/>
      <c r="L452" s="381"/>
      <c r="M452" s="381"/>
    </row>
    <row r="453" spans="1:13" ht="12.75">
      <c r="A453" s="387"/>
      <c r="B453" s="387"/>
      <c r="C453" s="387"/>
      <c r="L453" s="381"/>
      <c r="M453" s="381"/>
    </row>
    <row r="454" spans="1:13" ht="12.75">
      <c r="A454" s="387"/>
      <c r="B454" s="387"/>
      <c r="C454" s="387"/>
      <c r="L454" s="381"/>
      <c r="M454" s="381"/>
    </row>
    <row r="455" spans="1:13" ht="12.75">
      <c r="A455" s="387"/>
      <c r="B455" s="387"/>
      <c r="C455" s="387"/>
      <c r="L455" s="381"/>
      <c r="M455" s="381"/>
    </row>
    <row r="456" spans="1:13" ht="12.75">
      <c r="A456" s="387"/>
      <c r="B456" s="387"/>
      <c r="C456" s="387"/>
      <c r="L456" s="381"/>
      <c r="M456" s="381"/>
    </row>
    <row r="457" spans="1:13" ht="12.75">
      <c r="A457" s="387"/>
      <c r="B457" s="387"/>
      <c r="C457" s="387"/>
      <c r="L457" s="381"/>
      <c r="M457" s="381"/>
    </row>
    <row r="458" spans="1:13" ht="12.75">
      <c r="A458" s="387"/>
      <c r="B458" s="387"/>
      <c r="C458" s="387"/>
      <c r="L458" s="381"/>
      <c r="M458" s="381"/>
    </row>
    <row r="459" spans="1:13" ht="12.75">
      <c r="A459" s="387"/>
      <c r="B459" s="387"/>
      <c r="C459" s="387"/>
      <c r="L459" s="381"/>
      <c r="M459" s="381"/>
    </row>
    <row r="460" spans="1:13" ht="12.75">
      <c r="A460" s="387"/>
      <c r="B460" s="387"/>
      <c r="C460" s="387"/>
      <c r="L460" s="381"/>
      <c r="M460" s="381"/>
    </row>
    <row r="461" spans="1:13" ht="12.75">
      <c r="A461" s="387"/>
      <c r="B461" s="387"/>
      <c r="C461" s="387"/>
      <c r="L461" s="381"/>
      <c r="M461" s="381"/>
    </row>
    <row r="462" spans="1:13" ht="12.75">
      <c r="A462" s="387"/>
      <c r="B462" s="387"/>
      <c r="C462" s="387"/>
      <c r="L462" s="381"/>
      <c r="M462" s="381"/>
    </row>
    <row r="463" spans="1:13" ht="12.75">
      <c r="A463" s="387"/>
      <c r="B463" s="387"/>
      <c r="C463" s="387"/>
      <c r="L463" s="381"/>
      <c r="M463" s="381"/>
    </row>
    <row r="464" spans="1:13" ht="12.75">
      <c r="A464" s="387"/>
      <c r="B464" s="387"/>
      <c r="C464" s="387"/>
      <c r="L464" s="381"/>
      <c r="M464" s="381"/>
    </row>
    <row r="465" spans="1:13" ht="12.75">
      <c r="A465" s="387"/>
      <c r="B465" s="387"/>
      <c r="C465" s="387"/>
      <c r="L465" s="381"/>
      <c r="M465" s="381"/>
    </row>
    <row r="466" spans="1:13" ht="12.75">
      <c r="A466" s="387"/>
      <c r="B466" s="387"/>
      <c r="C466" s="387"/>
      <c r="L466" s="381"/>
      <c r="M466" s="381"/>
    </row>
    <row r="467" spans="1:13" ht="12.75">
      <c r="A467" s="387"/>
      <c r="B467" s="387"/>
      <c r="C467" s="387"/>
      <c r="L467" s="381"/>
      <c r="M467" s="381"/>
    </row>
    <row r="468" spans="1:13" ht="12.75">
      <c r="A468" s="387"/>
      <c r="B468" s="387"/>
      <c r="C468" s="387"/>
      <c r="L468" s="381"/>
      <c r="M468" s="381"/>
    </row>
    <row r="469" spans="1:13" ht="12.75">
      <c r="A469" s="387"/>
      <c r="B469" s="387"/>
      <c r="C469" s="387"/>
      <c r="L469" s="381"/>
      <c r="M469" s="381"/>
    </row>
    <row r="470" spans="1:13" ht="12.75">
      <c r="A470" s="387"/>
      <c r="B470" s="387"/>
      <c r="C470" s="387"/>
      <c r="L470" s="381"/>
      <c r="M470" s="381"/>
    </row>
    <row r="471" spans="1:13" ht="12.75">
      <c r="A471" s="387"/>
      <c r="B471" s="387"/>
      <c r="C471" s="387"/>
      <c r="L471" s="381"/>
      <c r="M471" s="381"/>
    </row>
    <row r="472" spans="1:13" ht="12.75">
      <c r="A472" s="387"/>
      <c r="B472" s="387"/>
      <c r="C472" s="387"/>
      <c r="L472" s="381"/>
      <c r="M472" s="381"/>
    </row>
    <row r="473" spans="1:13" ht="12.75">
      <c r="A473" s="387"/>
      <c r="B473" s="387"/>
      <c r="C473" s="387"/>
      <c r="L473" s="381"/>
      <c r="M473" s="381"/>
    </row>
    <row r="474" spans="1:13" ht="12.75">
      <c r="A474" s="387"/>
      <c r="B474" s="387"/>
      <c r="C474" s="387"/>
      <c r="L474" s="381"/>
      <c r="M474" s="381"/>
    </row>
    <row r="475" spans="1:13" ht="12.75">
      <c r="A475" s="387"/>
      <c r="B475" s="387"/>
      <c r="C475" s="387"/>
      <c r="L475" s="381"/>
      <c r="M475" s="381"/>
    </row>
    <row r="476" spans="1:13" ht="12.75">
      <c r="A476" s="387"/>
      <c r="B476" s="387"/>
      <c r="C476" s="387"/>
      <c r="L476" s="381"/>
      <c r="M476" s="381"/>
    </row>
    <row r="477" spans="1:13" ht="12.75">
      <c r="A477" s="387"/>
      <c r="B477" s="387"/>
      <c r="C477" s="387"/>
      <c r="L477" s="381"/>
      <c r="M477" s="381"/>
    </row>
    <row r="478" spans="1:13" ht="12.75">
      <c r="A478" s="387"/>
      <c r="B478" s="387"/>
      <c r="C478" s="387"/>
      <c r="L478" s="381"/>
      <c r="M478" s="381"/>
    </row>
    <row r="479" spans="1:13" ht="12.75">
      <c r="A479" s="387"/>
      <c r="B479" s="387"/>
      <c r="C479" s="387"/>
      <c r="L479" s="381"/>
      <c r="M479" s="381"/>
    </row>
    <row r="480" spans="1:13" ht="12.75">
      <c r="A480" s="387"/>
      <c r="B480" s="387"/>
      <c r="C480" s="387"/>
      <c r="L480" s="381"/>
      <c r="M480" s="381"/>
    </row>
    <row r="481" spans="1:13" ht="12.75">
      <c r="A481" s="387"/>
      <c r="B481" s="387"/>
      <c r="C481" s="387"/>
      <c r="L481" s="381"/>
      <c r="M481" s="381"/>
    </row>
    <row r="482" spans="1:13" ht="12.75">
      <c r="A482" s="387"/>
      <c r="B482" s="387"/>
      <c r="C482" s="387"/>
      <c r="L482" s="381"/>
      <c r="M482" s="381"/>
    </row>
    <row r="483" spans="1:13" ht="12.75">
      <c r="A483" s="387"/>
      <c r="B483" s="387"/>
      <c r="C483" s="387"/>
      <c r="L483" s="381"/>
      <c r="M483" s="381"/>
    </row>
    <row r="484" spans="1:13" ht="12.75">
      <c r="A484" s="387"/>
      <c r="B484" s="387"/>
      <c r="C484" s="387"/>
      <c r="L484" s="381"/>
      <c r="M484" s="381"/>
    </row>
    <row r="485" spans="1:13" ht="12.75">
      <c r="A485" s="387"/>
      <c r="B485" s="387"/>
      <c r="C485" s="387"/>
      <c r="L485" s="381"/>
      <c r="M485" s="381"/>
    </row>
    <row r="486" spans="1:13" ht="12.75">
      <c r="A486" s="387"/>
      <c r="B486" s="387"/>
      <c r="C486" s="387"/>
      <c r="L486" s="381"/>
      <c r="M486" s="381"/>
    </row>
    <row r="487" spans="1:13" ht="12.75">
      <c r="A487" s="387"/>
      <c r="B487" s="387"/>
      <c r="C487" s="387"/>
      <c r="L487" s="381"/>
      <c r="M487" s="381"/>
    </row>
    <row r="488" spans="1:13" ht="12.75">
      <c r="A488" s="387"/>
      <c r="B488" s="387"/>
      <c r="C488" s="387"/>
      <c r="L488" s="381"/>
      <c r="M488" s="381"/>
    </row>
    <row r="489" spans="1:13" ht="12.75">
      <c r="A489" s="387"/>
      <c r="B489" s="387"/>
      <c r="C489" s="387"/>
      <c r="L489" s="381"/>
      <c r="M489" s="381"/>
    </row>
    <row r="490" spans="1:13" ht="12.75">
      <c r="A490" s="387"/>
      <c r="B490" s="387"/>
      <c r="C490" s="387"/>
      <c r="L490" s="381"/>
      <c r="M490" s="381"/>
    </row>
    <row r="491" spans="1:13" ht="12.75">
      <c r="A491" s="387"/>
      <c r="B491" s="387"/>
      <c r="C491" s="387"/>
      <c r="L491" s="381"/>
      <c r="M491" s="381"/>
    </row>
    <row r="492" spans="1:13" ht="12.75">
      <c r="A492" s="387"/>
      <c r="B492" s="387"/>
      <c r="C492" s="387"/>
      <c r="L492" s="381"/>
      <c r="M492" s="381"/>
    </row>
    <row r="493" spans="1:13" ht="12.75">
      <c r="A493" s="387"/>
      <c r="B493" s="387"/>
      <c r="C493" s="387"/>
      <c r="L493" s="381"/>
      <c r="M493" s="381"/>
    </row>
    <row r="494" spans="1:13" ht="12.75">
      <c r="A494" s="387"/>
      <c r="B494" s="387"/>
      <c r="C494" s="387"/>
      <c r="L494" s="381"/>
      <c r="M494" s="381"/>
    </row>
    <row r="495" spans="1:13" ht="12.75">
      <c r="A495" s="387"/>
      <c r="B495" s="387"/>
      <c r="C495" s="387"/>
      <c r="L495" s="381"/>
      <c r="M495" s="381"/>
    </row>
    <row r="496" spans="1:13" ht="12.75">
      <c r="A496" s="387"/>
      <c r="B496" s="387"/>
      <c r="C496" s="387"/>
      <c r="L496" s="381"/>
      <c r="M496" s="381"/>
    </row>
    <row r="497" spans="1:13" ht="12.75">
      <c r="A497" s="387"/>
      <c r="B497" s="387"/>
      <c r="C497" s="387"/>
      <c r="L497" s="381"/>
      <c r="M497" s="381"/>
    </row>
    <row r="498" spans="1:13" ht="12.75">
      <c r="A498" s="387"/>
      <c r="B498" s="387"/>
      <c r="C498" s="387"/>
      <c r="L498" s="381"/>
      <c r="M498" s="381"/>
    </row>
    <row r="499" spans="1:13" ht="12.75">
      <c r="A499" s="387"/>
      <c r="B499" s="387"/>
      <c r="C499" s="387"/>
      <c r="L499" s="381"/>
      <c r="M499" s="381"/>
    </row>
    <row r="500" spans="1:13" ht="12.75">
      <c r="A500" s="387"/>
      <c r="B500" s="387"/>
      <c r="C500" s="387"/>
      <c r="L500" s="381"/>
      <c r="M500" s="381"/>
    </row>
    <row r="501" spans="1:13" ht="12.75">
      <c r="A501" s="387"/>
      <c r="B501" s="387"/>
      <c r="C501" s="387"/>
      <c r="L501" s="381"/>
      <c r="M501" s="381"/>
    </row>
    <row r="502" spans="1:13" ht="12.75">
      <c r="A502" s="387"/>
      <c r="B502" s="387"/>
      <c r="C502" s="387"/>
      <c r="L502" s="381"/>
      <c r="M502" s="381"/>
    </row>
    <row r="503" spans="1:13" ht="12.75">
      <c r="A503" s="387"/>
      <c r="B503" s="387"/>
      <c r="C503" s="387"/>
      <c r="L503" s="381"/>
      <c r="M503" s="381"/>
    </row>
    <row r="504" spans="1:13" ht="12.75">
      <c r="A504" s="387"/>
      <c r="B504" s="387"/>
      <c r="C504" s="387"/>
      <c r="L504" s="381"/>
      <c r="M504" s="381"/>
    </row>
    <row r="505" spans="1:13" ht="12.75">
      <c r="A505" s="387"/>
      <c r="B505" s="387"/>
      <c r="C505" s="387"/>
      <c r="L505" s="381"/>
      <c r="M505" s="381"/>
    </row>
    <row r="506" spans="1:13" ht="12.75">
      <c r="A506" s="387"/>
      <c r="B506" s="387"/>
      <c r="C506" s="387"/>
      <c r="L506" s="381"/>
      <c r="M506" s="381"/>
    </row>
    <row r="507" spans="1:13" ht="12.75">
      <c r="A507" s="387"/>
      <c r="B507" s="387"/>
      <c r="C507" s="387"/>
      <c r="L507" s="381"/>
      <c r="M507" s="381"/>
    </row>
    <row r="508" spans="1:13" ht="12.75">
      <c r="A508" s="387"/>
      <c r="B508" s="387"/>
      <c r="C508" s="387"/>
      <c r="L508" s="381"/>
      <c r="M508" s="381"/>
    </row>
    <row r="509" spans="1:13" ht="12.75">
      <c r="A509" s="387"/>
      <c r="B509" s="387"/>
      <c r="C509" s="387"/>
      <c r="L509" s="381"/>
      <c r="M509" s="381"/>
    </row>
    <row r="510" spans="1:13" ht="12.75">
      <c r="A510" s="387"/>
      <c r="B510" s="387"/>
      <c r="C510" s="387"/>
      <c r="L510" s="381"/>
      <c r="M510" s="381"/>
    </row>
    <row r="511" spans="1:13" ht="12.75">
      <c r="A511" s="387"/>
      <c r="B511" s="387"/>
      <c r="C511" s="387"/>
      <c r="L511" s="381"/>
      <c r="M511" s="381"/>
    </row>
    <row r="512" spans="1:13" ht="12.75">
      <c r="A512" s="387"/>
      <c r="B512" s="387"/>
      <c r="C512" s="387"/>
      <c r="L512" s="381"/>
      <c r="M512" s="381"/>
    </row>
    <row r="513" spans="1:13" ht="12.75">
      <c r="A513" s="387"/>
      <c r="B513" s="387"/>
      <c r="C513" s="387"/>
      <c r="L513" s="381"/>
      <c r="M513" s="381"/>
    </row>
    <row r="514" spans="1:13" ht="12.75">
      <c r="A514" s="387"/>
      <c r="B514" s="387"/>
      <c r="C514" s="387"/>
      <c r="L514" s="381"/>
      <c r="M514" s="381"/>
    </row>
    <row r="515" spans="1:13" ht="12.75">
      <c r="A515" s="387"/>
      <c r="B515" s="387"/>
      <c r="C515" s="387"/>
      <c r="L515" s="381"/>
      <c r="M515" s="381"/>
    </row>
    <row r="516" spans="12:13" ht="12.75">
      <c r="L516" s="381"/>
      <c r="M516" s="381"/>
    </row>
    <row r="517" spans="12:13" ht="12.75">
      <c r="L517" s="381"/>
      <c r="M517" s="381"/>
    </row>
    <row r="518" spans="12:13" ht="12.75">
      <c r="L518" s="381"/>
      <c r="M518" s="381"/>
    </row>
    <row r="519" spans="12:13" ht="12.75">
      <c r="L519" s="381"/>
      <c r="M519" s="381"/>
    </row>
    <row r="520" spans="12:13" ht="12.75">
      <c r="L520" s="381"/>
      <c r="M520" s="381"/>
    </row>
    <row r="521" spans="12:13" ht="12.75">
      <c r="L521" s="381"/>
      <c r="M521" s="381"/>
    </row>
    <row r="522" spans="12:13" ht="12.75">
      <c r="L522" s="381"/>
      <c r="M522" s="381"/>
    </row>
    <row r="523" spans="12:13" ht="12.75">
      <c r="L523" s="381"/>
      <c r="M523" s="381"/>
    </row>
    <row r="524" spans="12:13" ht="12.75">
      <c r="L524" s="381"/>
      <c r="M524" s="381"/>
    </row>
    <row r="525" spans="12:13" ht="12.75">
      <c r="L525" s="381"/>
      <c r="M525" s="381"/>
    </row>
    <row r="526" spans="12:13" ht="12.75">
      <c r="L526" s="381"/>
      <c r="M526" s="381"/>
    </row>
    <row r="527" spans="12:13" ht="12.75">
      <c r="L527" s="381"/>
      <c r="M527" s="381"/>
    </row>
    <row r="528" spans="12:13" ht="12.75">
      <c r="L528" s="381"/>
      <c r="M528" s="381"/>
    </row>
    <row r="529" spans="12:13" ht="12.75">
      <c r="L529" s="381"/>
      <c r="M529" s="381"/>
    </row>
    <row r="530" spans="12:13" ht="12.75">
      <c r="L530" s="381"/>
      <c r="M530" s="381"/>
    </row>
    <row r="531" spans="12:13" ht="12.75">
      <c r="L531" s="381"/>
      <c r="M531" s="381"/>
    </row>
    <row r="532" spans="12:13" ht="12.75">
      <c r="L532" s="381"/>
      <c r="M532" s="381"/>
    </row>
    <row r="533" spans="12:13" ht="12.75">
      <c r="L533" s="381"/>
      <c r="M533" s="381"/>
    </row>
    <row r="534" spans="12:13" ht="12.75">
      <c r="L534" s="381"/>
      <c r="M534" s="381"/>
    </row>
    <row r="535" spans="12:13" ht="12.75">
      <c r="L535" s="381"/>
      <c r="M535" s="381"/>
    </row>
    <row r="536" spans="12:13" ht="12.75">
      <c r="L536" s="381"/>
      <c r="M536" s="381"/>
    </row>
    <row r="537" spans="12:13" ht="12.75">
      <c r="L537" s="381"/>
      <c r="M537" s="381"/>
    </row>
    <row r="538" spans="12:13" ht="12.75">
      <c r="L538" s="381"/>
      <c r="M538" s="381"/>
    </row>
    <row r="539" spans="12:13" ht="12.75">
      <c r="L539" s="381"/>
      <c r="M539" s="381"/>
    </row>
    <row r="540" spans="12:13" ht="12.75">
      <c r="L540" s="381"/>
      <c r="M540" s="381"/>
    </row>
    <row r="541" spans="12:13" ht="12.75">
      <c r="L541" s="381"/>
      <c r="M541" s="381"/>
    </row>
    <row r="542" spans="12:13" ht="12.75">
      <c r="L542" s="381"/>
      <c r="M542" s="381"/>
    </row>
    <row r="543" spans="12:13" ht="12.75">
      <c r="L543" s="381"/>
      <c r="M543" s="381"/>
    </row>
    <row r="544" spans="12:13" ht="12.75">
      <c r="L544" s="381"/>
      <c r="M544" s="381"/>
    </row>
    <row r="545" spans="12:13" ht="12.75">
      <c r="L545" s="381"/>
      <c r="M545" s="381"/>
    </row>
    <row r="546" spans="12:13" ht="12.75">
      <c r="L546" s="381"/>
      <c r="M546" s="381"/>
    </row>
    <row r="547" spans="12:13" ht="12.75">
      <c r="L547" s="381"/>
      <c r="M547" s="381"/>
    </row>
    <row r="548" spans="12:13" ht="12.75">
      <c r="L548" s="381"/>
      <c r="M548" s="381"/>
    </row>
    <row r="549" spans="12:13" ht="12.75">
      <c r="L549" s="381"/>
      <c r="M549" s="381"/>
    </row>
    <row r="550" spans="12:13" ht="12.75">
      <c r="L550" s="381"/>
      <c r="M550" s="381"/>
    </row>
    <row r="551" spans="12:13" ht="12.75">
      <c r="L551" s="381"/>
      <c r="M551" s="381"/>
    </row>
    <row r="552" spans="12:13" ht="12.75">
      <c r="L552" s="381"/>
      <c r="M552" s="381"/>
    </row>
    <row r="553" spans="12:13" ht="12.75">
      <c r="L553" s="381"/>
      <c r="M553" s="381"/>
    </row>
    <row r="554" spans="12:13" ht="12.75">
      <c r="L554" s="381"/>
      <c r="M554" s="381"/>
    </row>
    <row r="555" spans="12:13" ht="12.75">
      <c r="L555" s="381"/>
      <c r="M555" s="381"/>
    </row>
    <row r="556" spans="12:13" ht="12.75">
      <c r="L556" s="381"/>
      <c r="M556" s="381"/>
    </row>
    <row r="557" spans="12:13" ht="12.75">
      <c r="L557" s="381"/>
      <c r="M557" s="381"/>
    </row>
    <row r="558" spans="12:13" ht="12.75">
      <c r="L558" s="381"/>
      <c r="M558" s="381"/>
    </row>
    <row r="559" spans="12:13" ht="12.75">
      <c r="L559" s="381"/>
      <c r="M559" s="381"/>
    </row>
    <row r="560" spans="12:13" ht="12.75">
      <c r="L560" s="381"/>
      <c r="M560" s="381"/>
    </row>
    <row r="561" spans="12:13" ht="12.75">
      <c r="L561" s="381"/>
      <c r="M561" s="381"/>
    </row>
    <row r="562" spans="12:13" ht="12.75">
      <c r="L562" s="381"/>
      <c r="M562" s="381"/>
    </row>
    <row r="563" spans="12:13" ht="12.75">
      <c r="L563" s="381"/>
      <c r="M563" s="381"/>
    </row>
    <row r="564" spans="12:13" ht="12.75">
      <c r="L564" s="381"/>
      <c r="M564" s="381"/>
    </row>
    <row r="565" spans="12:13" ht="12.75">
      <c r="L565" s="381"/>
      <c r="M565" s="381"/>
    </row>
    <row r="566" spans="12:13" ht="12.75">
      <c r="L566" s="381"/>
      <c r="M566" s="381"/>
    </row>
    <row r="567" spans="12:13" ht="12.75">
      <c r="L567" s="381"/>
      <c r="M567" s="381"/>
    </row>
    <row r="568" spans="12:13" ht="12.75">
      <c r="L568" s="381"/>
      <c r="M568" s="381"/>
    </row>
    <row r="569" spans="12:13" ht="12.75">
      <c r="L569" s="381"/>
      <c r="M569" s="381"/>
    </row>
    <row r="570" spans="12:13" ht="12.75">
      <c r="L570" s="381"/>
      <c r="M570" s="381"/>
    </row>
    <row r="571" spans="12:13" ht="12.75">
      <c r="L571" s="381"/>
      <c r="M571" s="381"/>
    </row>
    <row r="572" spans="12:13" ht="12.75">
      <c r="L572" s="381"/>
      <c r="M572" s="381"/>
    </row>
    <row r="573" spans="12:13" ht="12.75">
      <c r="L573" s="381"/>
      <c r="M573" s="381"/>
    </row>
    <row r="574" spans="12:13" ht="12.75">
      <c r="L574" s="381"/>
      <c r="M574" s="381"/>
    </row>
    <row r="575" spans="12:13" ht="12.75">
      <c r="L575" s="381"/>
      <c r="M575" s="381"/>
    </row>
    <row r="576" spans="12:13" ht="12.75">
      <c r="L576" s="381"/>
      <c r="M576" s="381"/>
    </row>
    <row r="577" spans="12:13" ht="12.75">
      <c r="L577" s="381"/>
      <c r="M577" s="381"/>
    </row>
    <row r="578" spans="12:13" ht="12.75">
      <c r="L578" s="381"/>
      <c r="M578" s="381"/>
    </row>
    <row r="579" spans="12:13" ht="12.75">
      <c r="L579" s="381"/>
      <c r="M579" s="381"/>
    </row>
    <row r="580" spans="12:13" ht="12.75">
      <c r="L580" s="381"/>
      <c r="M580" s="381"/>
    </row>
    <row r="581" spans="12:13" ht="12.75">
      <c r="L581" s="381"/>
      <c r="M581" s="381"/>
    </row>
    <row r="582" spans="12:13" ht="12.75">
      <c r="L582" s="381"/>
      <c r="M582" s="381"/>
    </row>
    <row r="583" spans="12:13" ht="12.75">
      <c r="L583" s="381"/>
      <c r="M583" s="381"/>
    </row>
    <row r="584" spans="12:13" ht="12.75">
      <c r="L584" s="381"/>
      <c r="M584" s="381"/>
    </row>
    <row r="585" spans="12:13" ht="12.75">
      <c r="L585" s="381"/>
      <c r="M585" s="381"/>
    </row>
    <row r="586" spans="12:13" ht="12.75">
      <c r="L586" s="381"/>
      <c r="M586" s="381"/>
    </row>
    <row r="587" spans="12:13" ht="12.75">
      <c r="L587" s="381"/>
      <c r="M587" s="381"/>
    </row>
    <row r="588" spans="12:13" ht="12.75">
      <c r="L588" s="381"/>
      <c r="M588" s="381"/>
    </row>
    <row r="589" spans="12:13" ht="12.75">
      <c r="L589" s="381"/>
      <c r="M589" s="381"/>
    </row>
    <row r="590" spans="12:13" ht="12.75">
      <c r="L590" s="381"/>
      <c r="M590" s="381"/>
    </row>
    <row r="591" spans="12:13" ht="12.75">
      <c r="L591" s="381"/>
      <c r="M591" s="381"/>
    </row>
    <row r="592" spans="12:13" ht="12.75">
      <c r="L592" s="381"/>
      <c r="M592" s="381"/>
    </row>
    <row r="593" spans="12:13" ht="12.75">
      <c r="L593" s="381"/>
      <c r="M593" s="381"/>
    </row>
    <row r="594" spans="12:13" ht="12.75">
      <c r="L594" s="381"/>
      <c r="M594" s="381"/>
    </row>
    <row r="595" spans="12:13" ht="12.75">
      <c r="L595" s="381"/>
      <c r="M595" s="381"/>
    </row>
    <row r="596" spans="12:13" ht="12.75">
      <c r="L596" s="381"/>
      <c r="M596" s="381"/>
    </row>
    <row r="597" spans="12:13" ht="12.75">
      <c r="L597" s="381"/>
      <c r="M597" s="381"/>
    </row>
    <row r="598" spans="12:13" ht="12.75">
      <c r="L598" s="381"/>
      <c r="M598" s="381"/>
    </row>
    <row r="599" spans="12:13" ht="12.75">
      <c r="L599" s="381"/>
      <c r="M599" s="381"/>
    </row>
    <row r="600" spans="12:13" ht="12.75">
      <c r="L600" s="381"/>
      <c r="M600" s="381"/>
    </row>
    <row r="601" spans="12:13" ht="12.75">
      <c r="L601" s="381"/>
      <c r="M601" s="381"/>
    </row>
    <row r="602" spans="12:13" ht="12.75">
      <c r="L602" s="381"/>
      <c r="M602" s="381"/>
    </row>
    <row r="603" spans="12:13" ht="12.75">
      <c r="L603" s="381"/>
      <c r="M603" s="381"/>
    </row>
    <row r="604" spans="12:13" ht="12.75">
      <c r="L604" s="381"/>
      <c r="M604" s="381"/>
    </row>
    <row r="605" spans="12:13" ht="12.75">
      <c r="L605" s="381"/>
      <c r="M605" s="381"/>
    </row>
    <row r="606" spans="12:13" ht="12.75">
      <c r="L606" s="381"/>
      <c r="M606" s="381"/>
    </row>
    <row r="607" spans="12:13" ht="12.75">
      <c r="L607" s="381"/>
      <c r="M607" s="381"/>
    </row>
    <row r="608" spans="12:13" ht="12.75">
      <c r="L608" s="381"/>
      <c r="M608" s="381"/>
    </row>
    <row r="609" spans="12:13" ht="12.75">
      <c r="L609" s="381"/>
      <c r="M609" s="381"/>
    </row>
    <row r="610" spans="12:13" ht="12.75">
      <c r="L610" s="381"/>
      <c r="M610" s="381"/>
    </row>
    <row r="611" spans="12:13" ht="12.75">
      <c r="L611" s="381"/>
      <c r="M611" s="381"/>
    </row>
    <row r="612" spans="12:13" ht="12.75">
      <c r="L612" s="381"/>
      <c r="M612" s="381"/>
    </row>
    <row r="613" spans="12:13" ht="12.75">
      <c r="L613" s="381"/>
      <c r="M613" s="381"/>
    </row>
    <row r="614" spans="12:13" ht="12.75">
      <c r="L614" s="381"/>
      <c r="M614" s="381"/>
    </row>
    <row r="615" spans="12:13" ht="12.75">
      <c r="L615" s="381"/>
      <c r="M615" s="381"/>
    </row>
    <row r="616" spans="12:13" ht="12.75">
      <c r="L616" s="381"/>
      <c r="M616" s="381"/>
    </row>
    <row r="617" spans="12:13" ht="12.75">
      <c r="L617" s="381"/>
      <c r="M617" s="381"/>
    </row>
    <row r="618" spans="12:13" ht="12.75">
      <c r="L618" s="381"/>
      <c r="M618" s="381"/>
    </row>
    <row r="619" spans="12:13" ht="12.75">
      <c r="L619" s="381"/>
      <c r="M619" s="381"/>
    </row>
    <row r="620" spans="12:13" ht="12.75">
      <c r="L620" s="381"/>
      <c r="M620" s="381"/>
    </row>
    <row r="621" spans="12:13" ht="12.75">
      <c r="L621" s="381"/>
      <c r="M621" s="381"/>
    </row>
    <row r="622" spans="12:13" ht="12.75">
      <c r="L622" s="381"/>
      <c r="M622" s="381"/>
    </row>
    <row r="623" spans="12:13" ht="12.75">
      <c r="L623" s="381"/>
      <c r="M623" s="381"/>
    </row>
    <row r="624" spans="12:13" ht="12.75">
      <c r="L624" s="381"/>
      <c r="M624" s="381"/>
    </row>
    <row r="625" spans="12:13" ht="12.75">
      <c r="L625" s="381"/>
      <c r="M625" s="381"/>
    </row>
    <row r="626" spans="12:13" ht="12.75">
      <c r="L626" s="381"/>
      <c r="M626" s="381"/>
    </row>
    <row r="627" spans="12:13" ht="12.75">
      <c r="L627" s="381"/>
      <c r="M627" s="381"/>
    </row>
    <row r="628" spans="12:13" ht="12.75">
      <c r="L628" s="381"/>
      <c r="M628" s="381"/>
    </row>
    <row r="629" spans="12:13" ht="12.75">
      <c r="L629" s="381"/>
      <c r="M629" s="381"/>
    </row>
    <row r="630" spans="12:13" ht="12.75">
      <c r="L630" s="381"/>
      <c r="M630" s="381"/>
    </row>
    <row r="631" spans="12:13" ht="12.75">
      <c r="L631" s="381"/>
      <c r="M631" s="381"/>
    </row>
    <row r="632" spans="12:13" ht="12.75">
      <c r="L632" s="381"/>
      <c r="M632" s="381"/>
    </row>
    <row r="633" spans="12:13" ht="12.75">
      <c r="L633" s="381"/>
      <c r="M633" s="381"/>
    </row>
    <row r="634" spans="12:13" ht="12.75">
      <c r="L634" s="381"/>
      <c r="M634" s="381"/>
    </row>
    <row r="635" spans="12:13" ht="12.75">
      <c r="L635" s="381"/>
      <c r="M635" s="381"/>
    </row>
    <row r="636" spans="12:13" ht="12.75">
      <c r="L636" s="381"/>
      <c r="M636" s="381"/>
    </row>
    <row r="637" spans="12:13" ht="12.75">
      <c r="L637" s="381"/>
      <c r="M637" s="381"/>
    </row>
    <row r="638" spans="12:13" ht="12.75">
      <c r="L638" s="381"/>
      <c r="M638" s="381"/>
    </row>
    <row r="639" spans="12:13" ht="12.75">
      <c r="L639" s="381"/>
      <c r="M639" s="381"/>
    </row>
    <row r="640" spans="12:13" ht="12.75">
      <c r="L640" s="381"/>
      <c r="M640" s="381"/>
    </row>
    <row r="641" spans="12:13" ht="12.75">
      <c r="L641" s="381"/>
      <c r="M641" s="381"/>
    </row>
    <row r="642" spans="12:13" ht="12.75">
      <c r="L642" s="381"/>
      <c r="M642" s="381"/>
    </row>
    <row r="643" spans="12:13" ht="12.75">
      <c r="L643" s="381"/>
      <c r="M643" s="381"/>
    </row>
    <row r="644" spans="12:13" ht="12.75">
      <c r="L644" s="381"/>
      <c r="M644" s="381"/>
    </row>
    <row r="645" spans="12:13" ht="12.75">
      <c r="L645" s="381"/>
      <c r="M645" s="381"/>
    </row>
    <row r="646" spans="12:13" ht="12.75">
      <c r="L646" s="381"/>
      <c r="M646" s="381"/>
    </row>
    <row r="647" spans="12:13" ht="12.75">
      <c r="L647" s="381"/>
      <c r="M647" s="381"/>
    </row>
    <row r="648" spans="12:13" ht="12.75">
      <c r="L648" s="381"/>
      <c r="M648" s="381"/>
    </row>
    <row r="649" spans="12:13" ht="12.75">
      <c r="L649" s="381"/>
      <c r="M649" s="381"/>
    </row>
    <row r="650" spans="12:13" ht="12.75">
      <c r="L650" s="381"/>
      <c r="M650" s="381"/>
    </row>
    <row r="651" spans="12:13" ht="12.75">
      <c r="L651" s="381"/>
      <c r="M651" s="381"/>
    </row>
    <row r="652" spans="12:13" ht="12.75">
      <c r="L652" s="381"/>
      <c r="M652" s="381"/>
    </row>
    <row r="653" spans="12:13" ht="12.75">
      <c r="L653" s="381"/>
      <c r="M653" s="381"/>
    </row>
    <row r="654" spans="12:13" ht="12.75">
      <c r="L654" s="381"/>
      <c r="M654" s="381"/>
    </row>
    <row r="655" spans="12:13" ht="12.75">
      <c r="L655" s="381"/>
      <c r="M655" s="381"/>
    </row>
    <row r="656" spans="12:13" ht="12.75">
      <c r="L656" s="381"/>
      <c r="M656" s="381"/>
    </row>
    <row r="657" spans="12:13" ht="12.75">
      <c r="L657" s="381"/>
      <c r="M657" s="381"/>
    </row>
    <row r="658" spans="12:13" ht="12.75">
      <c r="L658" s="381"/>
      <c r="M658" s="381"/>
    </row>
    <row r="659" spans="12:13" ht="12.75">
      <c r="L659" s="381"/>
      <c r="M659" s="381"/>
    </row>
    <row r="660" spans="12:13" ht="12.75">
      <c r="L660" s="381"/>
      <c r="M660" s="381"/>
    </row>
    <row r="661" spans="12:13" ht="12.75">
      <c r="L661" s="381"/>
      <c r="M661" s="381"/>
    </row>
    <row r="662" spans="12:13" ht="12.75">
      <c r="L662" s="381"/>
      <c r="M662" s="381"/>
    </row>
    <row r="663" spans="12:13" ht="12.75">
      <c r="L663" s="381"/>
      <c r="M663" s="381"/>
    </row>
    <row r="664" spans="12:13" ht="12.75">
      <c r="L664" s="381"/>
      <c r="M664" s="381"/>
    </row>
    <row r="665" spans="12:13" ht="12.75">
      <c r="L665" s="381"/>
      <c r="M665" s="381"/>
    </row>
    <row r="666" spans="12:13" ht="12.75">
      <c r="L666" s="381"/>
      <c r="M666" s="381"/>
    </row>
    <row r="667" spans="12:13" ht="12.75">
      <c r="L667" s="381"/>
      <c r="M667" s="381"/>
    </row>
    <row r="668" spans="12:13" ht="12.75">
      <c r="L668" s="381"/>
      <c r="M668" s="381"/>
    </row>
    <row r="669" spans="12:13" ht="12.75">
      <c r="L669" s="381"/>
      <c r="M669" s="381"/>
    </row>
    <row r="670" spans="12:13" ht="12.75">
      <c r="L670" s="381"/>
      <c r="M670" s="381"/>
    </row>
    <row r="671" spans="12:13" ht="12.75">
      <c r="L671" s="381"/>
      <c r="M671" s="381"/>
    </row>
    <row r="672" spans="12:13" ht="12.75">
      <c r="L672" s="381"/>
      <c r="M672" s="381"/>
    </row>
    <row r="673" spans="12:13" ht="12.75">
      <c r="L673" s="381"/>
      <c r="M673" s="381"/>
    </row>
    <row r="674" spans="12:13" ht="12.75">
      <c r="L674" s="381"/>
      <c r="M674" s="381"/>
    </row>
    <row r="675" spans="12:13" ht="12.75">
      <c r="L675" s="381"/>
      <c r="M675" s="381"/>
    </row>
    <row r="676" spans="12:13" ht="12.75">
      <c r="L676" s="381"/>
      <c r="M676" s="381"/>
    </row>
    <row r="677" spans="12:13" ht="12.75">
      <c r="L677" s="381"/>
      <c r="M677" s="381"/>
    </row>
    <row r="678" spans="12:13" ht="12.75">
      <c r="L678" s="381"/>
      <c r="M678" s="381"/>
    </row>
    <row r="679" spans="12:13" ht="12.75">
      <c r="L679" s="381"/>
      <c r="M679" s="381"/>
    </row>
    <row r="680" spans="12:13" ht="12.75">
      <c r="L680" s="381"/>
      <c r="M680" s="381"/>
    </row>
    <row r="681" spans="12:13" ht="12.75">
      <c r="L681" s="381"/>
      <c r="M681" s="381"/>
    </row>
    <row r="682" spans="12:13" ht="12.75">
      <c r="L682" s="381"/>
      <c r="M682" s="381"/>
    </row>
    <row r="683" spans="12:13" ht="12.75">
      <c r="L683" s="381"/>
      <c r="M683" s="381"/>
    </row>
    <row r="684" spans="12:13" ht="12.75">
      <c r="L684" s="381"/>
      <c r="M684" s="381"/>
    </row>
    <row r="685" spans="12:13" ht="12.75">
      <c r="L685" s="381"/>
      <c r="M685" s="381"/>
    </row>
    <row r="686" spans="12:13" ht="12.75">
      <c r="L686" s="381"/>
      <c r="M686" s="381"/>
    </row>
    <row r="687" spans="12:13" ht="12.75">
      <c r="L687" s="381"/>
      <c r="M687" s="381"/>
    </row>
    <row r="688" spans="12:13" ht="12.75">
      <c r="L688" s="381"/>
      <c r="M688" s="381"/>
    </row>
    <row r="689" spans="12:13" ht="12.75">
      <c r="L689" s="381"/>
      <c r="M689" s="381"/>
    </row>
    <row r="690" spans="12:13" ht="12.75">
      <c r="L690" s="381"/>
      <c r="M690" s="381"/>
    </row>
    <row r="691" spans="12:13" ht="12.75">
      <c r="L691" s="381"/>
      <c r="M691" s="381"/>
    </row>
    <row r="692" spans="12:13" ht="12.75">
      <c r="L692" s="381"/>
      <c r="M692" s="381"/>
    </row>
    <row r="693" spans="12:13" ht="12.75">
      <c r="L693" s="381"/>
      <c r="M693" s="381"/>
    </row>
    <row r="694" spans="12:13" ht="12.75">
      <c r="L694" s="381"/>
      <c r="M694" s="381"/>
    </row>
    <row r="695" spans="12:13" ht="12.75">
      <c r="L695" s="381"/>
      <c r="M695" s="381"/>
    </row>
    <row r="696" spans="12:13" ht="12.75">
      <c r="L696" s="381"/>
      <c r="M696" s="381"/>
    </row>
    <row r="697" spans="12:13" ht="12.75">
      <c r="L697" s="381"/>
      <c r="M697" s="381"/>
    </row>
    <row r="698" spans="12:13" ht="12.75">
      <c r="L698" s="381"/>
      <c r="M698" s="381"/>
    </row>
    <row r="699" spans="12:13" ht="12.75">
      <c r="L699" s="381"/>
      <c r="M699" s="381"/>
    </row>
    <row r="700" spans="12:13" ht="12.75">
      <c r="L700" s="381"/>
      <c r="M700" s="381"/>
    </row>
    <row r="701" spans="12:13" ht="12.75">
      <c r="L701" s="381"/>
      <c r="M701" s="381"/>
    </row>
    <row r="702" spans="12:13" ht="12.75">
      <c r="L702" s="381"/>
      <c r="M702" s="381"/>
    </row>
    <row r="703" spans="12:13" ht="12.75">
      <c r="L703" s="381"/>
      <c r="M703" s="381"/>
    </row>
    <row r="704" spans="12:13" ht="12.75">
      <c r="L704" s="381"/>
      <c r="M704" s="381"/>
    </row>
    <row r="705" spans="12:13" ht="12.75">
      <c r="L705" s="381"/>
      <c r="M705" s="381"/>
    </row>
    <row r="706" spans="12:13" ht="12.75">
      <c r="L706" s="381"/>
      <c r="M706" s="381"/>
    </row>
    <row r="707" spans="12:13" ht="12.75">
      <c r="L707" s="381"/>
      <c r="M707" s="381"/>
    </row>
    <row r="708" spans="12:13" ht="12.75">
      <c r="L708" s="381"/>
      <c r="M708" s="381"/>
    </row>
    <row r="709" spans="12:13" ht="12.75">
      <c r="L709" s="381"/>
      <c r="M709" s="381"/>
    </row>
    <row r="710" spans="12:13" ht="12.75">
      <c r="L710" s="381"/>
      <c r="M710" s="381"/>
    </row>
    <row r="711" spans="12:13" ht="12.75">
      <c r="L711" s="381"/>
      <c r="M711" s="381"/>
    </row>
    <row r="712" spans="12:13" ht="12.75">
      <c r="L712" s="381"/>
      <c r="M712" s="381"/>
    </row>
    <row r="713" spans="12:13" ht="12.75">
      <c r="L713" s="381"/>
      <c r="M713" s="381"/>
    </row>
    <row r="714" spans="12:13" ht="12.75">
      <c r="L714" s="381"/>
      <c r="M714" s="381"/>
    </row>
    <row r="715" spans="12:13" ht="12.75">
      <c r="L715" s="381"/>
      <c r="M715" s="381"/>
    </row>
    <row r="716" spans="12:13" ht="12.75">
      <c r="L716" s="381"/>
      <c r="M716" s="381"/>
    </row>
  </sheetData>
  <sheetProtection/>
  <mergeCells count="32">
    <mergeCell ref="A1:K1"/>
    <mergeCell ref="L1:M1"/>
    <mergeCell ref="A2:C2"/>
    <mergeCell ref="D2:M2"/>
    <mergeCell ref="D3:M3"/>
    <mergeCell ref="E4:H4"/>
    <mergeCell ref="M4:M5"/>
    <mergeCell ref="D4:D5"/>
    <mergeCell ref="I4:L4"/>
    <mergeCell ref="A3:A5"/>
    <mergeCell ref="A16:A17"/>
    <mergeCell ref="B15:C15"/>
    <mergeCell ref="B17:C17"/>
    <mergeCell ref="A6:A11"/>
    <mergeCell ref="B11:C11"/>
    <mergeCell ref="A12:A15"/>
    <mergeCell ref="B3:C4"/>
    <mergeCell ref="A63:C63"/>
    <mergeCell ref="A37:A39"/>
    <mergeCell ref="B39:C39"/>
    <mergeCell ref="A40:A47"/>
    <mergeCell ref="B47:C47"/>
    <mergeCell ref="A48:A58"/>
    <mergeCell ref="B58:C58"/>
    <mergeCell ref="A59:A62"/>
    <mergeCell ref="B62:C62"/>
    <mergeCell ref="A18:A22"/>
    <mergeCell ref="A26:A36"/>
    <mergeCell ref="B36:C36"/>
    <mergeCell ref="B25:C25"/>
    <mergeCell ref="B22:C22"/>
    <mergeCell ref="A23:A25"/>
  </mergeCells>
  <printOptions horizontalCentered="1" verticalCentered="1"/>
  <pageMargins left="0.15748031496062992" right="0.11811023622047245" top="0.51" bottom="0.3" header="0.31496062992125984" footer="0.21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20"/>
  <sheetViews>
    <sheetView view="pageBreakPreview" zoomScale="70" zoomScaleSheetLayoutView="70" workbookViewId="0" topLeftCell="AF19">
      <selection activeCell="AQ40" sqref="AQ40"/>
    </sheetView>
  </sheetViews>
  <sheetFormatPr defaultColWidth="9.00390625" defaultRowHeight="12.75"/>
  <cols>
    <col min="1" max="1" width="4.25390625" style="2" customWidth="1"/>
    <col min="2" max="2" width="33.375" style="2" customWidth="1"/>
    <col min="3" max="3" width="9.875" style="2" customWidth="1"/>
    <col min="4" max="4" width="9.625" style="2" customWidth="1"/>
    <col min="5" max="5" width="9.875" style="2" customWidth="1"/>
    <col min="6" max="6" width="9.25390625" style="2" customWidth="1"/>
    <col min="7" max="7" width="9.125" style="2" customWidth="1"/>
    <col min="8" max="8" width="9.75390625" style="2" customWidth="1"/>
    <col min="9" max="9" width="10.25390625" style="2" customWidth="1"/>
    <col min="10" max="10" width="9.625" style="2" customWidth="1"/>
    <col min="11" max="11" width="11.00390625" style="2" customWidth="1"/>
    <col min="12" max="12" width="11.625" style="2" customWidth="1"/>
    <col min="13" max="13" width="10.875" style="2" customWidth="1"/>
    <col min="14" max="14" width="8.875" style="2" customWidth="1"/>
    <col min="15" max="15" width="4.00390625" style="2" customWidth="1"/>
    <col min="16" max="16" width="37.25390625" style="2" customWidth="1"/>
    <col min="17" max="17" width="10.625" style="2" customWidth="1"/>
    <col min="18" max="18" width="9.75390625" style="2" customWidth="1"/>
    <col min="19" max="19" width="9.875" style="2" customWidth="1"/>
    <col min="20" max="20" width="11.875" style="2" customWidth="1"/>
    <col min="21" max="21" width="9.125" style="2" customWidth="1"/>
    <col min="22" max="22" width="10.00390625" style="2" customWidth="1"/>
    <col min="23" max="23" width="8.875" style="2" customWidth="1"/>
    <col min="24" max="24" width="9.375" style="2" customWidth="1"/>
    <col min="25" max="25" width="9.125" style="2" customWidth="1"/>
    <col min="26" max="26" width="9.25390625" style="2" customWidth="1"/>
    <col min="27" max="28" width="8.75390625" style="2" customWidth="1"/>
    <col min="29" max="29" width="3.875" style="2" hidden="1" customWidth="1"/>
    <col min="30" max="30" width="4.75390625" style="2" hidden="1" customWidth="1"/>
    <col min="31" max="31" width="5.00390625" style="2" customWidth="1"/>
    <col min="32" max="32" width="35.375" style="2" customWidth="1"/>
    <col min="33" max="33" width="10.75390625" style="2" customWidth="1"/>
    <col min="34" max="34" width="10.875" style="2" customWidth="1"/>
    <col min="35" max="35" width="11.25390625" style="2" customWidth="1"/>
    <col min="36" max="36" width="9.75390625" style="2" customWidth="1"/>
    <col min="37" max="37" width="11.00390625" style="2" customWidth="1"/>
    <col min="38" max="38" width="9.625" style="2" customWidth="1"/>
    <col min="39" max="39" width="10.25390625" style="2" customWidth="1"/>
    <col min="40" max="41" width="9.125" style="2" customWidth="1"/>
    <col min="42" max="42" width="9.75390625" style="2" customWidth="1"/>
    <col min="43" max="43" width="10.125" style="2" customWidth="1"/>
    <col min="44" max="44" width="13.25390625" style="2" customWidth="1"/>
    <col min="45" max="45" width="4.375" style="2" customWidth="1"/>
    <col min="46" max="46" width="36.00390625" style="2" customWidth="1"/>
    <col min="47" max="48" width="10.25390625" style="2" customWidth="1"/>
    <col min="49" max="49" width="9.00390625" style="2" customWidth="1"/>
    <col min="50" max="50" width="8.75390625" style="2" customWidth="1"/>
    <col min="51" max="51" width="12.375" style="2" customWidth="1"/>
    <col min="52" max="52" width="11.875" style="2" customWidth="1"/>
    <col min="53" max="53" width="13.875" style="2" customWidth="1"/>
    <col min="54" max="54" width="10.875" style="2" customWidth="1"/>
    <col min="55" max="16384" width="9.125" style="2" customWidth="1"/>
  </cols>
  <sheetData>
    <row r="1" spans="1:58" ht="75" customHeight="1">
      <c r="A1" s="1205" t="s">
        <v>604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390" t="s">
        <v>748</v>
      </c>
      <c r="O1" s="1205" t="s">
        <v>604</v>
      </c>
      <c r="P1" s="1206"/>
      <c r="Q1" s="1206"/>
      <c r="R1" s="1206"/>
      <c r="S1" s="1206"/>
      <c r="T1" s="1206"/>
      <c r="U1" s="1206"/>
      <c r="V1" s="1206"/>
      <c r="W1" s="1206"/>
      <c r="X1" s="1206"/>
      <c r="Y1" s="1206"/>
      <c r="Z1" s="1206"/>
      <c r="AA1" s="1206"/>
      <c r="AB1" s="39" t="s">
        <v>89</v>
      </c>
      <c r="AC1" s="39"/>
      <c r="AD1" s="39"/>
      <c r="AE1" s="1205" t="s">
        <v>604</v>
      </c>
      <c r="AF1" s="1206"/>
      <c r="AG1" s="1206"/>
      <c r="AH1" s="1206"/>
      <c r="AI1" s="1206"/>
      <c r="AJ1" s="1206"/>
      <c r="AK1" s="1206"/>
      <c r="AL1" s="1206"/>
      <c r="AM1" s="1206"/>
      <c r="AN1" s="1206"/>
      <c r="AO1" s="1206"/>
      <c r="AP1" s="1206"/>
      <c r="AQ1" s="1206"/>
      <c r="AR1" s="1038" t="s">
        <v>89</v>
      </c>
      <c r="AS1" s="1190" t="s">
        <v>604</v>
      </c>
      <c r="AT1" s="1191"/>
      <c r="AU1" s="1191"/>
      <c r="AV1" s="1191"/>
      <c r="AW1" s="1191"/>
      <c r="AX1" s="1191"/>
      <c r="AY1" s="1191"/>
      <c r="AZ1" s="1191"/>
      <c r="BA1" s="1191"/>
      <c r="BB1" s="39" t="s">
        <v>89</v>
      </c>
      <c r="BF1" s="15"/>
    </row>
    <row r="2" spans="1:58" ht="39.75" customHeight="1">
      <c r="A2" s="1192" t="s">
        <v>409</v>
      </c>
      <c r="B2" s="1216"/>
      <c r="C2" s="1213" t="s">
        <v>544</v>
      </c>
      <c r="D2" s="1214"/>
      <c r="E2" s="1214"/>
      <c r="F2" s="1215"/>
      <c r="G2" s="1210" t="s">
        <v>545</v>
      </c>
      <c r="H2" s="1211"/>
      <c r="I2" s="1211"/>
      <c r="J2" s="1212"/>
      <c r="K2" s="1213" t="s">
        <v>79</v>
      </c>
      <c r="L2" s="1214"/>
      <c r="M2" s="1214"/>
      <c r="N2" s="1215"/>
      <c r="O2" s="1217" t="s">
        <v>409</v>
      </c>
      <c r="P2" s="1218"/>
      <c r="Q2" s="1213" t="s">
        <v>80</v>
      </c>
      <c r="R2" s="1214"/>
      <c r="S2" s="1214"/>
      <c r="T2" s="1215"/>
      <c r="U2" s="1207" t="s">
        <v>81</v>
      </c>
      <c r="V2" s="1208"/>
      <c r="W2" s="1208"/>
      <c r="X2" s="1208"/>
      <c r="Y2" s="1213" t="s">
        <v>82</v>
      </c>
      <c r="Z2" s="1224"/>
      <c r="AA2" s="1224"/>
      <c r="AB2" s="1207"/>
      <c r="AC2" s="351"/>
      <c r="AD2" s="351"/>
      <c r="AE2" s="1192" t="s">
        <v>409</v>
      </c>
      <c r="AF2" s="1193"/>
      <c r="AG2" s="1194" t="s">
        <v>86</v>
      </c>
      <c r="AH2" s="1194"/>
      <c r="AI2" s="1194"/>
      <c r="AJ2" s="1195"/>
      <c r="AK2" s="1196" t="s">
        <v>85</v>
      </c>
      <c r="AL2" s="1197"/>
      <c r="AM2" s="1197"/>
      <c r="AN2" s="1198"/>
      <c r="AO2" s="1221" t="s">
        <v>83</v>
      </c>
      <c r="AP2" s="1222"/>
      <c r="AQ2" s="1222"/>
      <c r="AR2" s="1223"/>
      <c r="AS2" s="1199" t="s">
        <v>409</v>
      </c>
      <c r="AT2" s="1200"/>
      <c r="AU2" s="1201" t="s">
        <v>84</v>
      </c>
      <c r="AV2" s="1202"/>
      <c r="AW2" s="1202"/>
      <c r="AX2" s="1203"/>
      <c r="AY2" s="1203" t="s">
        <v>3</v>
      </c>
      <c r="AZ2" s="1204"/>
      <c r="BA2" s="1204"/>
      <c r="BB2" s="1204"/>
      <c r="BC2" s="1164"/>
      <c r="BD2" s="1164"/>
      <c r="BE2" s="1164"/>
      <c r="BF2" s="1164"/>
    </row>
    <row r="3" spans="1:58" ht="19.5" customHeight="1">
      <c r="A3" s="1193"/>
      <c r="B3" s="1216"/>
      <c r="C3" s="29" t="s">
        <v>410</v>
      </c>
      <c r="D3" s="30" t="s">
        <v>411</v>
      </c>
      <c r="E3" s="30" t="s">
        <v>412</v>
      </c>
      <c r="F3" s="31" t="s">
        <v>413</v>
      </c>
      <c r="G3" s="29" t="s">
        <v>410</v>
      </c>
      <c r="H3" s="30" t="s">
        <v>411</v>
      </c>
      <c r="I3" s="30" t="s">
        <v>412</v>
      </c>
      <c r="J3" s="31" t="s">
        <v>413</v>
      </c>
      <c r="K3" s="29" t="s">
        <v>410</v>
      </c>
      <c r="L3" s="30" t="s">
        <v>411</v>
      </c>
      <c r="M3" s="30" t="s">
        <v>412</v>
      </c>
      <c r="N3" s="31" t="s">
        <v>413</v>
      </c>
      <c r="O3" s="1219"/>
      <c r="P3" s="1220"/>
      <c r="Q3" s="29" t="s">
        <v>410</v>
      </c>
      <c r="R3" s="30" t="s">
        <v>411</v>
      </c>
      <c r="S3" s="30" t="s">
        <v>412</v>
      </c>
      <c r="T3" s="31" t="s">
        <v>414</v>
      </c>
      <c r="U3" s="29" t="s">
        <v>410</v>
      </c>
      <c r="V3" s="30" t="s">
        <v>411</v>
      </c>
      <c r="W3" s="30" t="s">
        <v>412</v>
      </c>
      <c r="X3" s="31" t="s">
        <v>414</v>
      </c>
      <c r="Y3" s="29" t="s">
        <v>410</v>
      </c>
      <c r="Z3" s="30" t="s">
        <v>411</v>
      </c>
      <c r="AA3" s="30" t="s">
        <v>412</v>
      </c>
      <c r="AB3" s="31" t="s">
        <v>414</v>
      </c>
      <c r="AC3" s="391"/>
      <c r="AD3" s="391"/>
      <c r="AE3" s="1193"/>
      <c r="AF3" s="1193"/>
      <c r="AG3" s="29" t="s">
        <v>410</v>
      </c>
      <c r="AH3" s="30" t="s">
        <v>411</v>
      </c>
      <c r="AI3" s="30" t="s">
        <v>412</v>
      </c>
      <c r="AJ3" s="46" t="s">
        <v>413</v>
      </c>
      <c r="AK3" s="29" t="s">
        <v>410</v>
      </c>
      <c r="AL3" s="30" t="s">
        <v>411</v>
      </c>
      <c r="AM3" s="30" t="s">
        <v>412</v>
      </c>
      <c r="AN3" s="31" t="s">
        <v>413</v>
      </c>
      <c r="AO3" s="29" t="s">
        <v>410</v>
      </c>
      <c r="AP3" s="30" t="s">
        <v>411</v>
      </c>
      <c r="AQ3" s="30" t="s">
        <v>412</v>
      </c>
      <c r="AR3" s="31" t="s">
        <v>414</v>
      </c>
      <c r="AS3" s="1094"/>
      <c r="AT3" s="1083"/>
      <c r="AU3" s="29" t="s">
        <v>410</v>
      </c>
      <c r="AV3" s="30" t="s">
        <v>411</v>
      </c>
      <c r="AW3" s="30" t="s">
        <v>412</v>
      </c>
      <c r="AX3" s="31" t="s">
        <v>414</v>
      </c>
      <c r="AY3" s="29" t="s">
        <v>410</v>
      </c>
      <c r="AZ3" s="30" t="s">
        <v>411</v>
      </c>
      <c r="BA3" s="392" t="s">
        <v>412</v>
      </c>
      <c r="BB3" s="31" t="s">
        <v>414</v>
      </c>
      <c r="BC3" s="20"/>
      <c r="BD3" s="20"/>
      <c r="BE3" s="20"/>
      <c r="BF3" s="20"/>
    </row>
    <row r="4" spans="1:58" ht="27" customHeight="1">
      <c r="A4" s="1131" t="s">
        <v>423</v>
      </c>
      <c r="B4" s="25" t="s">
        <v>415</v>
      </c>
      <c r="C4" s="23"/>
      <c r="D4" s="35"/>
      <c r="E4" s="519">
        <v>19</v>
      </c>
      <c r="F4" s="32"/>
      <c r="G4" s="393"/>
      <c r="H4" s="393"/>
      <c r="I4" s="602">
        <v>0</v>
      </c>
      <c r="J4" s="603"/>
      <c r="K4" s="604"/>
      <c r="L4" s="605"/>
      <c r="M4" s="519">
        <v>80</v>
      </c>
      <c r="N4" s="606"/>
      <c r="O4" s="1209" t="s">
        <v>423</v>
      </c>
      <c r="P4" s="25" t="s">
        <v>415</v>
      </c>
      <c r="Q4" s="23"/>
      <c r="R4" s="35"/>
      <c r="S4" s="574">
        <v>25</v>
      </c>
      <c r="T4" s="32"/>
      <c r="U4" s="1152"/>
      <c r="V4" s="1153"/>
      <c r="W4" s="572">
        <v>0</v>
      </c>
      <c r="X4" s="1158"/>
      <c r="Y4" s="1152"/>
      <c r="Z4" s="1153"/>
      <c r="AA4" s="519">
        <v>1</v>
      </c>
      <c r="AB4" s="1161"/>
      <c r="AC4" s="394"/>
      <c r="AD4" s="394"/>
      <c r="AE4" s="1132" t="s">
        <v>423</v>
      </c>
      <c r="AF4" s="25" t="s">
        <v>415</v>
      </c>
      <c r="AG4" s="1165"/>
      <c r="AH4" s="1166"/>
      <c r="AI4" s="560">
        <v>0</v>
      </c>
      <c r="AJ4" s="1171"/>
      <c r="AK4" s="1174"/>
      <c r="AL4" s="1175"/>
      <c r="AM4" s="560">
        <v>12</v>
      </c>
      <c r="AN4" s="1180"/>
      <c r="AO4" s="1174"/>
      <c r="AP4" s="1175"/>
      <c r="AQ4" s="519">
        <v>1</v>
      </c>
      <c r="AR4" s="1158"/>
      <c r="AS4" s="1132" t="s">
        <v>423</v>
      </c>
      <c r="AT4" s="25" t="s">
        <v>415</v>
      </c>
      <c r="AU4" s="1152"/>
      <c r="AV4" s="1183"/>
      <c r="AW4" s="519">
        <v>1</v>
      </c>
      <c r="AX4" s="1158"/>
      <c r="AY4" s="1152"/>
      <c r="AZ4" s="1183"/>
      <c r="BA4" s="560">
        <f>E4+I4+M4+S4++W4+AA4+AI4+AM4+AQ4+AW4</f>
        <v>139</v>
      </c>
      <c r="BB4" s="1145"/>
      <c r="BC4" s="1148"/>
      <c r="BD4" s="1148"/>
      <c r="BE4" s="19"/>
      <c r="BF4" s="1149"/>
    </row>
    <row r="5" spans="1:58" ht="27" customHeight="1">
      <c r="A5" s="1131"/>
      <c r="B5" s="26" t="s">
        <v>416</v>
      </c>
      <c r="C5" s="24"/>
      <c r="D5" s="36"/>
      <c r="E5" s="520">
        <v>1</v>
      </c>
      <c r="F5" s="33"/>
      <c r="G5" s="395"/>
      <c r="H5" s="395"/>
      <c r="I5" s="602">
        <v>0</v>
      </c>
      <c r="J5" s="573"/>
      <c r="K5" s="607"/>
      <c r="L5" s="608"/>
      <c r="M5" s="520">
        <v>7</v>
      </c>
      <c r="N5" s="609"/>
      <c r="O5" s="1133"/>
      <c r="P5" s="27" t="s">
        <v>416</v>
      </c>
      <c r="Q5" s="24"/>
      <c r="R5" s="36"/>
      <c r="S5" s="574">
        <v>0</v>
      </c>
      <c r="T5" s="33"/>
      <c r="U5" s="1154"/>
      <c r="V5" s="1155"/>
      <c r="W5" s="572">
        <v>0</v>
      </c>
      <c r="X5" s="1159"/>
      <c r="Y5" s="1154"/>
      <c r="Z5" s="1155"/>
      <c r="AA5" s="520">
        <v>0</v>
      </c>
      <c r="AB5" s="1162"/>
      <c r="AC5" s="396"/>
      <c r="AD5" s="396"/>
      <c r="AE5" s="1135"/>
      <c r="AF5" s="26" t="s">
        <v>416</v>
      </c>
      <c r="AG5" s="1167"/>
      <c r="AH5" s="1168"/>
      <c r="AI5" s="521">
        <v>0</v>
      </c>
      <c r="AJ5" s="1172"/>
      <c r="AK5" s="1176"/>
      <c r="AL5" s="1177"/>
      <c r="AM5" s="521">
        <v>0</v>
      </c>
      <c r="AN5" s="1181"/>
      <c r="AO5" s="1176"/>
      <c r="AP5" s="1177"/>
      <c r="AQ5" s="520">
        <v>0</v>
      </c>
      <c r="AR5" s="1188"/>
      <c r="AS5" s="1135"/>
      <c r="AT5" s="26" t="s">
        <v>416</v>
      </c>
      <c r="AU5" s="1184"/>
      <c r="AV5" s="1185"/>
      <c r="AW5" s="520">
        <v>0</v>
      </c>
      <c r="AX5" s="1188"/>
      <c r="AY5" s="1184"/>
      <c r="AZ5" s="1185"/>
      <c r="BA5" s="521">
        <f aca="true" t="shared" si="0" ref="BA5:BA10">E5+I5+M5+S5++W5+AA5+AI5+AM5+AQ5+AW5</f>
        <v>8</v>
      </c>
      <c r="BB5" s="1146"/>
      <c r="BC5" s="1148"/>
      <c r="BD5" s="1148"/>
      <c r="BE5" s="19"/>
      <c r="BF5" s="1149"/>
    </row>
    <row r="6" spans="1:58" ht="27" customHeight="1">
      <c r="A6" s="1131"/>
      <c r="B6" s="26" t="s">
        <v>417</v>
      </c>
      <c r="C6" s="24"/>
      <c r="D6" s="36"/>
      <c r="E6" s="521">
        <v>186</v>
      </c>
      <c r="F6" s="33"/>
      <c r="G6" s="395"/>
      <c r="H6" s="395"/>
      <c r="I6" s="561">
        <v>129</v>
      </c>
      <c r="J6" s="573"/>
      <c r="K6" s="607"/>
      <c r="L6" s="608"/>
      <c r="M6" s="520">
        <v>1231</v>
      </c>
      <c r="N6" s="609"/>
      <c r="O6" s="1133"/>
      <c r="P6" s="27" t="s">
        <v>417</v>
      </c>
      <c r="Q6" s="24"/>
      <c r="R6" s="36"/>
      <c r="S6" s="574">
        <v>359</v>
      </c>
      <c r="T6" s="33"/>
      <c r="U6" s="1154"/>
      <c r="V6" s="1155"/>
      <c r="W6" s="572">
        <v>0</v>
      </c>
      <c r="X6" s="1159"/>
      <c r="Y6" s="1154"/>
      <c r="Z6" s="1155"/>
      <c r="AA6" s="521">
        <v>1</v>
      </c>
      <c r="AB6" s="1162"/>
      <c r="AC6" s="396"/>
      <c r="AD6" s="396"/>
      <c r="AE6" s="1135"/>
      <c r="AF6" s="26" t="s">
        <v>417</v>
      </c>
      <c r="AG6" s="1167"/>
      <c r="AH6" s="1168"/>
      <c r="AI6" s="521">
        <v>0</v>
      </c>
      <c r="AJ6" s="1172"/>
      <c r="AK6" s="1176"/>
      <c r="AL6" s="1177"/>
      <c r="AM6" s="521">
        <v>5</v>
      </c>
      <c r="AN6" s="1181"/>
      <c r="AO6" s="1176"/>
      <c r="AP6" s="1177"/>
      <c r="AQ6" s="520">
        <v>0</v>
      </c>
      <c r="AR6" s="1188"/>
      <c r="AS6" s="1135"/>
      <c r="AT6" s="26" t="s">
        <v>417</v>
      </c>
      <c r="AU6" s="1184"/>
      <c r="AV6" s="1185"/>
      <c r="AW6" s="520">
        <v>0</v>
      </c>
      <c r="AX6" s="1188"/>
      <c r="AY6" s="1184"/>
      <c r="AZ6" s="1185"/>
      <c r="BA6" s="521">
        <f t="shared" si="0"/>
        <v>1911</v>
      </c>
      <c r="BB6" s="1146"/>
      <c r="BC6" s="1148"/>
      <c r="BD6" s="1148"/>
      <c r="BE6" s="19"/>
      <c r="BF6" s="1149"/>
    </row>
    <row r="7" spans="1:58" ht="27" customHeight="1">
      <c r="A7" s="1131"/>
      <c r="B7" s="26" t="s">
        <v>416</v>
      </c>
      <c r="C7" s="24"/>
      <c r="D7" s="36"/>
      <c r="E7" s="520">
        <v>11</v>
      </c>
      <c r="F7" s="33"/>
      <c r="G7" s="395"/>
      <c r="H7" s="395"/>
      <c r="I7" s="602">
        <v>0</v>
      </c>
      <c r="J7" s="573"/>
      <c r="K7" s="607"/>
      <c r="L7" s="608"/>
      <c r="M7" s="520">
        <v>56</v>
      </c>
      <c r="N7" s="609"/>
      <c r="O7" s="1133"/>
      <c r="P7" s="27" t="s">
        <v>416</v>
      </c>
      <c r="Q7" s="24"/>
      <c r="R7" s="36"/>
      <c r="S7" s="574">
        <v>0</v>
      </c>
      <c r="T7" s="33"/>
      <c r="U7" s="1154"/>
      <c r="V7" s="1155"/>
      <c r="W7" s="572">
        <v>0</v>
      </c>
      <c r="X7" s="1159"/>
      <c r="Y7" s="1154"/>
      <c r="Z7" s="1155"/>
      <c r="AA7" s="520">
        <v>0</v>
      </c>
      <c r="AB7" s="1162"/>
      <c r="AC7" s="396"/>
      <c r="AD7" s="396"/>
      <c r="AE7" s="1135"/>
      <c r="AF7" s="26" t="s">
        <v>416</v>
      </c>
      <c r="AG7" s="1167"/>
      <c r="AH7" s="1168"/>
      <c r="AI7" s="521">
        <v>0</v>
      </c>
      <c r="AJ7" s="1172"/>
      <c r="AK7" s="1176"/>
      <c r="AL7" s="1177"/>
      <c r="AM7" s="521">
        <v>0</v>
      </c>
      <c r="AN7" s="1181"/>
      <c r="AO7" s="1176"/>
      <c r="AP7" s="1177"/>
      <c r="AQ7" s="520">
        <v>0</v>
      </c>
      <c r="AR7" s="1188"/>
      <c r="AS7" s="1135"/>
      <c r="AT7" s="26" t="s">
        <v>416</v>
      </c>
      <c r="AU7" s="1184"/>
      <c r="AV7" s="1185"/>
      <c r="AW7" s="520">
        <v>0</v>
      </c>
      <c r="AX7" s="1188"/>
      <c r="AY7" s="1184"/>
      <c r="AZ7" s="1185"/>
      <c r="BA7" s="521">
        <f t="shared" si="0"/>
        <v>67</v>
      </c>
      <c r="BB7" s="1146"/>
      <c r="BC7" s="1148"/>
      <c r="BD7" s="1148"/>
      <c r="BE7" s="19"/>
      <c r="BF7" s="1149"/>
    </row>
    <row r="8" spans="1:58" ht="27" customHeight="1">
      <c r="A8" s="1131"/>
      <c r="B8" s="26" t="s">
        <v>418</v>
      </c>
      <c r="C8" s="24"/>
      <c r="D8" s="36"/>
      <c r="E8" s="520">
        <v>80</v>
      </c>
      <c r="F8" s="33"/>
      <c r="G8" s="395"/>
      <c r="H8" s="395"/>
      <c r="I8" s="561">
        <v>39</v>
      </c>
      <c r="J8" s="573"/>
      <c r="K8" s="607"/>
      <c r="L8" s="608"/>
      <c r="M8" s="520">
        <v>203</v>
      </c>
      <c r="N8" s="609"/>
      <c r="O8" s="1133"/>
      <c r="P8" s="27" t="s">
        <v>418</v>
      </c>
      <c r="Q8" s="24"/>
      <c r="R8" s="36"/>
      <c r="S8" s="574">
        <v>66</v>
      </c>
      <c r="T8" s="33"/>
      <c r="U8" s="1154"/>
      <c r="V8" s="1155"/>
      <c r="W8" s="572">
        <v>0</v>
      </c>
      <c r="X8" s="1159"/>
      <c r="Y8" s="1154"/>
      <c r="Z8" s="1155"/>
      <c r="AA8" s="520">
        <v>64</v>
      </c>
      <c r="AB8" s="1162"/>
      <c r="AC8" s="396"/>
      <c r="AD8" s="396"/>
      <c r="AE8" s="1135"/>
      <c r="AF8" s="26" t="s">
        <v>418</v>
      </c>
      <c r="AG8" s="1167"/>
      <c r="AH8" s="1168"/>
      <c r="AI8" s="521">
        <v>0</v>
      </c>
      <c r="AJ8" s="1172"/>
      <c r="AK8" s="1176"/>
      <c r="AL8" s="1177"/>
      <c r="AM8" s="521">
        <v>17</v>
      </c>
      <c r="AN8" s="1181"/>
      <c r="AO8" s="1176"/>
      <c r="AP8" s="1177"/>
      <c r="AQ8" s="520">
        <v>0</v>
      </c>
      <c r="AR8" s="1188"/>
      <c r="AS8" s="1135"/>
      <c r="AT8" s="26" t="s">
        <v>418</v>
      </c>
      <c r="AU8" s="1184"/>
      <c r="AV8" s="1185"/>
      <c r="AW8" s="520">
        <v>0</v>
      </c>
      <c r="AX8" s="1188"/>
      <c r="AY8" s="1184"/>
      <c r="AZ8" s="1185"/>
      <c r="BA8" s="521">
        <f t="shared" si="0"/>
        <v>469</v>
      </c>
      <c r="BB8" s="1146"/>
      <c r="BC8" s="1148"/>
      <c r="BD8" s="1148"/>
      <c r="BE8" s="19"/>
      <c r="BF8" s="1149"/>
    </row>
    <row r="9" spans="1:58" ht="27" customHeight="1">
      <c r="A9" s="1131"/>
      <c r="B9" s="26" t="s">
        <v>416</v>
      </c>
      <c r="C9" s="24"/>
      <c r="D9" s="36"/>
      <c r="E9" s="520">
        <v>3</v>
      </c>
      <c r="F9" s="33"/>
      <c r="G9" s="395"/>
      <c r="H9" s="395"/>
      <c r="I9" s="561">
        <v>0</v>
      </c>
      <c r="J9" s="573"/>
      <c r="K9" s="607"/>
      <c r="L9" s="608"/>
      <c r="M9" s="520">
        <v>4</v>
      </c>
      <c r="N9" s="609"/>
      <c r="O9" s="1133"/>
      <c r="P9" s="27" t="s">
        <v>416</v>
      </c>
      <c r="Q9" s="24"/>
      <c r="R9" s="36"/>
      <c r="S9" s="574">
        <v>0</v>
      </c>
      <c r="T9" s="33"/>
      <c r="U9" s="1154"/>
      <c r="V9" s="1155"/>
      <c r="W9" s="572">
        <v>0</v>
      </c>
      <c r="X9" s="1159"/>
      <c r="Y9" s="1154"/>
      <c r="Z9" s="1155"/>
      <c r="AA9" s="520">
        <v>0</v>
      </c>
      <c r="AB9" s="1162"/>
      <c r="AC9" s="396"/>
      <c r="AD9" s="396"/>
      <c r="AE9" s="1135"/>
      <c r="AF9" s="26" t="s">
        <v>416</v>
      </c>
      <c r="AG9" s="1167"/>
      <c r="AH9" s="1168"/>
      <c r="AI9" s="521">
        <v>0</v>
      </c>
      <c r="AJ9" s="1172"/>
      <c r="AK9" s="1176"/>
      <c r="AL9" s="1177"/>
      <c r="AM9" s="521">
        <v>0</v>
      </c>
      <c r="AN9" s="1181"/>
      <c r="AO9" s="1176"/>
      <c r="AP9" s="1177"/>
      <c r="AQ9" s="520">
        <v>0</v>
      </c>
      <c r="AR9" s="1188"/>
      <c r="AS9" s="1135"/>
      <c r="AT9" s="26" t="s">
        <v>416</v>
      </c>
      <c r="AU9" s="1184"/>
      <c r="AV9" s="1185"/>
      <c r="AW9" s="520">
        <v>0</v>
      </c>
      <c r="AX9" s="1188"/>
      <c r="AY9" s="1184"/>
      <c r="AZ9" s="1185"/>
      <c r="BA9" s="521">
        <f t="shared" si="0"/>
        <v>7</v>
      </c>
      <c r="BB9" s="1146"/>
      <c r="BC9" s="1148"/>
      <c r="BD9" s="1148"/>
      <c r="BE9" s="19"/>
      <c r="BF9" s="1149"/>
    </row>
    <row r="10" spans="1:58" ht="27" customHeight="1">
      <c r="A10" s="1131"/>
      <c r="B10" s="28" t="s">
        <v>419</v>
      </c>
      <c r="C10" s="24"/>
      <c r="D10" s="38"/>
      <c r="E10" s="522">
        <v>3</v>
      </c>
      <c r="F10" s="34"/>
      <c r="G10" s="397"/>
      <c r="H10" s="397"/>
      <c r="I10" s="565">
        <v>0</v>
      </c>
      <c r="J10" s="610"/>
      <c r="K10" s="611"/>
      <c r="L10" s="612"/>
      <c r="M10" s="522">
        <v>15</v>
      </c>
      <c r="N10" s="613"/>
      <c r="O10" s="1134"/>
      <c r="P10" s="40" t="s">
        <v>419</v>
      </c>
      <c r="Q10" s="37"/>
      <c r="R10" s="38"/>
      <c r="S10" s="574">
        <v>6</v>
      </c>
      <c r="T10" s="34"/>
      <c r="U10" s="1156"/>
      <c r="V10" s="1157"/>
      <c r="W10" s="572">
        <v>0</v>
      </c>
      <c r="X10" s="1160"/>
      <c r="Y10" s="1156"/>
      <c r="Z10" s="1157"/>
      <c r="AA10" s="522">
        <v>1</v>
      </c>
      <c r="AB10" s="1163"/>
      <c r="AC10" s="398"/>
      <c r="AD10" s="398"/>
      <c r="AE10" s="1136"/>
      <c r="AF10" s="28" t="s">
        <v>419</v>
      </c>
      <c r="AG10" s="1169"/>
      <c r="AH10" s="1170"/>
      <c r="AI10" s="542">
        <v>0</v>
      </c>
      <c r="AJ10" s="1173"/>
      <c r="AK10" s="1178"/>
      <c r="AL10" s="1179"/>
      <c r="AM10" s="542">
        <v>6</v>
      </c>
      <c r="AN10" s="1182"/>
      <c r="AO10" s="1178"/>
      <c r="AP10" s="1179"/>
      <c r="AQ10" s="522">
        <v>0</v>
      </c>
      <c r="AR10" s="1189"/>
      <c r="AS10" s="1136"/>
      <c r="AT10" s="28" t="s">
        <v>419</v>
      </c>
      <c r="AU10" s="1186"/>
      <c r="AV10" s="1187"/>
      <c r="AW10" s="522">
        <v>0</v>
      </c>
      <c r="AX10" s="1189"/>
      <c r="AY10" s="1186"/>
      <c r="AZ10" s="1187"/>
      <c r="BA10" s="542">
        <f t="shared" si="0"/>
        <v>31</v>
      </c>
      <c r="BB10" s="1147"/>
      <c r="BC10" s="1148"/>
      <c r="BD10" s="1148"/>
      <c r="BE10" s="19"/>
      <c r="BF10" s="1149"/>
    </row>
    <row r="11" spans="1:58" ht="27" customHeight="1">
      <c r="A11" s="1132" t="s">
        <v>421</v>
      </c>
      <c r="B11" s="50" t="s">
        <v>4</v>
      </c>
      <c r="C11" s="399">
        <v>6480</v>
      </c>
      <c r="D11" s="400">
        <v>11194</v>
      </c>
      <c r="E11" s="523">
        <v>7256</v>
      </c>
      <c r="F11" s="532">
        <f>E11/D11</f>
        <v>0.6482043952117206</v>
      </c>
      <c r="G11" s="531">
        <v>0</v>
      </c>
      <c r="H11" s="418">
        <v>0</v>
      </c>
      <c r="I11" s="523">
        <v>0</v>
      </c>
      <c r="J11" s="532">
        <v>0</v>
      </c>
      <c r="K11" s="417">
        <v>66826</v>
      </c>
      <c r="L11" s="418">
        <v>56232</v>
      </c>
      <c r="M11" s="523">
        <v>21562</v>
      </c>
      <c r="N11" s="532">
        <f aca="true" t="shared" si="1" ref="N11:N17">M11/L11</f>
        <v>0.3834471475316546</v>
      </c>
      <c r="O11" s="1135" t="s">
        <v>421</v>
      </c>
      <c r="P11" s="41" t="s">
        <v>4</v>
      </c>
      <c r="Q11" s="417">
        <v>3840</v>
      </c>
      <c r="R11" s="418">
        <v>9883</v>
      </c>
      <c r="S11" s="558">
        <v>5743</v>
      </c>
      <c r="T11" s="532">
        <f>S11/R11</f>
        <v>0.5810988566224831</v>
      </c>
      <c r="U11" s="417">
        <v>7300</v>
      </c>
      <c r="V11" s="400">
        <v>0</v>
      </c>
      <c r="W11" s="624">
        <v>0</v>
      </c>
      <c r="X11" s="532">
        <v>0</v>
      </c>
      <c r="Y11" s="559">
        <v>2600</v>
      </c>
      <c r="Z11" s="418">
        <v>4853</v>
      </c>
      <c r="AA11" s="528">
        <v>3486</v>
      </c>
      <c r="AB11" s="532">
        <f>AA11/Z11</f>
        <v>0.7183185658355656</v>
      </c>
      <c r="AC11" s="401"/>
      <c r="AD11" s="401"/>
      <c r="AE11" s="1135" t="s">
        <v>421</v>
      </c>
      <c r="AF11" s="47" t="s">
        <v>4</v>
      </c>
      <c r="AG11" s="575">
        <v>12150</v>
      </c>
      <c r="AH11" s="576">
        <v>19847.5</v>
      </c>
      <c r="AI11" s="577">
        <v>12836</v>
      </c>
      <c r="AJ11" s="578">
        <f>AI11/AH11</f>
        <v>0.6467313263635218</v>
      </c>
      <c r="AK11" s="579">
        <v>9400</v>
      </c>
      <c r="AL11" s="579">
        <v>11265</v>
      </c>
      <c r="AM11" s="577">
        <v>11265</v>
      </c>
      <c r="AN11" s="580">
        <f>AM11/AL11</f>
        <v>1</v>
      </c>
      <c r="AO11" s="576">
        <v>1250</v>
      </c>
      <c r="AP11" s="576">
        <v>1250</v>
      </c>
      <c r="AQ11" s="577">
        <v>0</v>
      </c>
      <c r="AR11" s="581">
        <v>0</v>
      </c>
      <c r="AS11" s="1132" t="s">
        <v>421</v>
      </c>
      <c r="AT11" s="44" t="s">
        <v>4</v>
      </c>
      <c r="AU11" s="579">
        <v>0</v>
      </c>
      <c r="AV11" s="579">
        <v>0</v>
      </c>
      <c r="AW11" s="577">
        <v>0</v>
      </c>
      <c r="AX11" s="581">
        <v>0</v>
      </c>
      <c r="AY11" s="575">
        <f aca="true" t="shared" si="2" ref="AY11:AZ26">C11+G11+K11+Q11+U11+Y11+AG11+AK11+AO11+AU11</f>
        <v>109846</v>
      </c>
      <c r="AZ11" s="575">
        <f t="shared" si="2"/>
        <v>114524.5</v>
      </c>
      <c r="BA11" s="579">
        <f>E11+I11+M11+S11+W11+AA11+AI11+AM11+AQ11+AW11</f>
        <v>62148</v>
      </c>
      <c r="BB11" s="581">
        <f aca="true" t="shared" si="3" ref="BB11:BB37">BA11/AZ11</f>
        <v>0.5426611773026733</v>
      </c>
      <c r="BC11" s="11"/>
      <c r="BD11" s="11"/>
      <c r="BE11" s="11"/>
      <c r="BF11" s="21"/>
    </row>
    <row r="12" spans="1:58" ht="27" customHeight="1">
      <c r="A12" s="1150"/>
      <c r="B12" s="51" t="s">
        <v>5</v>
      </c>
      <c r="C12" s="402">
        <v>2000</v>
      </c>
      <c r="D12" s="403">
        <v>2200</v>
      </c>
      <c r="E12" s="524">
        <v>1846</v>
      </c>
      <c r="F12" s="534">
        <f aca="true" t="shared" si="4" ref="F12:F40">E12/D12</f>
        <v>0.8390909090909091</v>
      </c>
      <c r="G12" s="533">
        <v>1920</v>
      </c>
      <c r="H12" s="420">
        <v>2520</v>
      </c>
      <c r="I12" s="524">
        <v>150</v>
      </c>
      <c r="J12" s="534">
        <f>I12/H12</f>
        <v>0.05952380952380952</v>
      </c>
      <c r="K12" s="419">
        <v>14000</v>
      </c>
      <c r="L12" s="420">
        <v>10000</v>
      </c>
      <c r="M12" s="524">
        <v>8797</v>
      </c>
      <c r="N12" s="534">
        <f t="shared" si="1"/>
        <v>0.8797</v>
      </c>
      <c r="O12" s="1135"/>
      <c r="P12" s="42" t="s">
        <v>5</v>
      </c>
      <c r="Q12" s="419">
        <v>3500</v>
      </c>
      <c r="R12" s="420">
        <v>3000</v>
      </c>
      <c r="S12" s="561">
        <v>1876</v>
      </c>
      <c r="T12" s="534">
        <f aca="true" t="shared" si="5" ref="T12:T22">S12/R12</f>
        <v>0.6253333333333333</v>
      </c>
      <c r="U12" s="419">
        <v>400</v>
      </c>
      <c r="V12" s="403">
        <v>400</v>
      </c>
      <c r="W12" s="625">
        <v>21</v>
      </c>
      <c r="X12" s="534">
        <f>W12/V12</f>
        <v>0.0525</v>
      </c>
      <c r="Y12" s="562">
        <v>500</v>
      </c>
      <c r="Z12" s="420">
        <v>350</v>
      </c>
      <c r="AA12" s="524">
        <v>266</v>
      </c>
      <c r="AB12" s="534">
        <f>AA12/Z12</f>
        <v>0.76</v>
      </c>
      <c r="AC12" s="401"/>
      <c r="AD12" s="401"/>
      <c r="AE12" s="1135"/>
      <c r="AF12" s="9" t="s">
        <v>5</v>
      </c>
      <c r="AG12" s="410">
        <v>600</v>
      </c>
      <c r="AH12" s="582">
        <v>1075.8</v>
      </c>
      <c r="AI12" s="583">
        <v>561</v>
      </c>
      <c r="AJ12" s="578">
        <f aca="true" t="shared" si="6" ref="AJ12:AJ26">AI12/AH12</f>
        <v>0.5214723926380368</v>
      </c>
      <c r="AK12" s="582">
        <v>1030</v>
      </c>
      <c r="AL12" s="582">
        <v>2500</v>
      </c>
      <c r="AM12" s="583">
        <v>960</v>
      </c>
      <c r="AN12" s="580">
        <f>AM12/AL12</f>
        <v>0.384</v>
      </c>
      <c r="AO12" s="582">
        <v>3773</v>
      </c>
      <c r="AP12" s="582">
        <v>3773</v>
      </c>
      <c r="AQ12" s="583">
        <v>1785</v>
      </c>
      <c r="AR12" s="580">
        <f>AQ12/AP12</f>
        <v>0.47309833024118736</v>
      </c>
      <c r="AS12" s="1135"/>
      <c r="AT12" s="45" t="s">
        <v>5</v>
      </c>
      <c r="AU12" s="411">
        <v>150</v>
      </c>
      <c r="AV12" s="411">
        <v>136.5</v>
      </c>
      <c r="AW12" s="583">
        <v>136</v>
      </c>
      <c r="AX12" s="580">
        <f>AW12/AV12</f>
        <v>0.9963369963369964</v>
      </c>
      <c r="AY12" s="410">
        <f t="shared" si="2"/>
        <v>27873</v>
      </c>
      <c r="AZ12" s="410">
        <f t="shared" si="2"/>
        <v>25955.3</v>
      </c>
      <c r="BA12" s="411">
        <f aca="true" t="shared" si="7" ref="BA12:BA38">E12+I12+M12+S12+W12+AA12+AI12+AM12+AQ12+AW12</f>
        <v>16398</v>
      </c>
      <c r="BB12" s="580">
        <f t="shared" si="3"/>
        <v>0.6317784806956576</v>
      </c>
      <c r="BC12" s="11"/>
      <c r="BD12" s="11"/>
      <c r="BE12" s="11"/>
      <c r="BF12" s="21"/>
    </row>
    <row r="13" spans="1:58" ht="27" customHeight="1">
      <c r="A13" s="1150"/>
      <c r="B13" s="52" t="s">
        <v>426</v>
      </c>
      <c r="C13" s="402">
        <v>120</v>
      </c>
      <c r="D13" s="403">
        <v>75</v>
      </c>
      <c r="E13" s="524">
        <v>131</v>
      </c>
      <c r="F13" s="534">
        <f t="shared" si="4"/>
        <v>1.7466666666666666</v>
      </c>
      <c r="G13" s="533">
        <v>0</v>
      </c>
      <c r="H13" s="420">
        <v>0</v>
      </c>
      <c r="I13" s="524">
        <v>0</v>
      </c>
      <c r="J13" s="534">
        <v>0</v>
      </c>
      <c r="K13" s="419">
        <v>93</v>
      </c>
      <c r="L13" s="420">
        <v>33</v>
      </c>
      <c r="M13" s="524">
        <v>69</v>
      </c>
      <c r="N13" s="534">
        <f t="shared" si="1"/>
        <v>2.090909090909091</v>
      </c>
      <c r="O13" s="1135"/>
      <c r="P13" s="42" t="s">
        <v>426</v>
      </c>
      <c r="Q13" s="419">
        <v>1000</v>
      </c>
      <c r="R13" s="420">
        <v>1000</v>
      </c>
      <c r="S13" s="561">
        <v>274</v>
      </c>
      <c r="T13" s="534">
        <f t="shared" si="5"/>
        <v>0.274</v>
      </c>
      <c r="U13" s="419">
        <v>0</v>
      </c>
      <c r="V13" s="403">
        <v>0</v>
      </c>
      <c r="W13" s="625">
        <v>0</v>
      </c>
      <c r="X13" s="534">
        <v>0</v>
      </c>
      <c r="Y13" s="562">
        <v>0</v>
      </c>
      <c r="Z13" s="420">
        <v>0</v>
      </c>
      <c r="AA13" s="524">
        <v>0</v>
      </c>
      <c r="AB13" s="534">
        <v>0</v>
      </c>
      <c r="AC13" s="401"/>
      <c r="AD13" s="401"/>
      <c r="AE13" s="1135"/>
      <c r="AF13" s="12" t="s">
        <v>426</v>
      </c>
      <c r="AG13" s="410">
        <v>1000</v>
      </c>
      <c r="AH13" s="582">
        <v>1000</v>
      </c>
      <c r="AI13" s="583">
        <v>1901</v>
      </c>
      <c r="AJ13" s="578">
        <f t="shared" si="6"/>
        <v>1.901</v>
      </c>
      <c r="AK13" s="411">
        <v>0</v>
      </c>
      <c r="AL13" s="411">
        <v>0</v>
      </c>
      <c r="AM13" s="583">
        <v>0</v>
      </c>
      <c r="AN13" s="580">
        <v>0</v>
      </c>
      <c r="AO13" s="582">
        <v>0</v>
      </c>
      <c r="AP13" s="582">
        <v>0</v>
      </c>
      <c r="AQ13" s="583">
        <v>0</v>
      </c>
      <c r="AR13" s="580">
        <v>0</v>
      </c>
      <c r="AS13" s="1135"/>
      <c r="AT13" s="45" t="s">
        <v>426</v>
      </c>
      <c r="AU13" s="582">
        <v>0</v>
      </c>
      <c r="AV13" s="582">
        <v>0</v>
      </c>
      <c r="AW13" s="583">
        <v>0</v>
      </c>
      <c r="AX13" s="580">
        <v>0</v>
      </c>
      <c r="AY13" s="410">
        <f t="shared" si="2"/>
        <v>2213</v>
      </c>
      <c r="AZ13" s="410">
        <f t="shared" si="2"/>
        <v>2108</v>
      </c>
      <c r="BA13" s="411">
        <f t="shared" si="7"/>
        <v>2375</v>
      </c>
      <c r="BB13" s="580">
        <f t="shared" si="3"/>
        <v>1.1266603415559773</v>
      </c>
      <c r="BC13" s="11"/>
      <c r="BD13" s="11"/>
      <c r="BE13" s="11"/>
      <c r="BF13" s="21"/>
    </row>
    <row r="14" spans="1:58" ht="27" customHeight="1">
      <c r="A14" s="1150"/>
      <c r="B14" s="51" t="s">
        <v>387</v>
      </c>
      <c r="C14" s="402">
        <v>200</v>
      </c>
      <c r="D14" s="403">
        <v>220</v>
      </c>
      <c r="E14" s="524">
        <v>190</v>
      </c>
      <c r="F14" s="534">
        <f t="shared" si="4"/>
        <v>0.8636363636363636</v>
      </c>
      <c r="G14" s="533">
        <v>0</v>
      </c>
      <c r="H14" s="420">
        <v>0</v>
      </c>
      <c r="I14" s="524">
        <v>0</v>
      </c>
      <c r="J14" s="534">
        <v>0</v>
      </c>
      <c r="K14" s="419">
        <v>550</v>
      </c>
      <c r="L14" s="420">
        <v>487</v>
      </c>
      <c r="M14" s="524">
        <v>487</v>
      </c>
      <c r="N14" s="534">
        <f t="shared" si="1"/>
        <v>1</v>
      </c>
      <c r="O14" s="1135"/>
      <c r="P14" s="42" t="s">
        <v>387</v>
      </c>
      <c r="Q14" s="419">
        <v>300</v>
      </c>
      <c r="R14" s="420">
        <v>170</v>
      </c>
      <c r="S14" s="561">
        <v>168</v>
      </c>
      <c r="T14" s="534">
        <f t="shared" si="5"/>
        <v>0.9882352941176471</v>
      </c>
      <c r="U14" s="419">
        <v>0</v>
      </c>
      <c r="V14" s="403">
        <v>0</v>
      </c>
      <c r="W14" s="625">
        <v>0</v>
      </c>
      <c r="X14" s="534">
        <v>0</v>
      </c>
      <c r="Y14" s="562">
        <v>20</v>
      </c>
      <c r="Z14" s="420">
        <v>93</v>
      </c>
      <c r="AA14" s="524">
        <v>45</v>
      </c>
      <c r="AB14" s="534">
        <f>AA14/Z14</f>
        <v>0.4838709677419355</v>
      </c>
      <c r="AC14" s="401"/>
      <c r="AD14" s="401"/>
      <c r="AE14" s="1135"/>
      <c r="AF14" s="9" t="s">
        <v>387</v>
      </c>
      <c r="AG14" s="410">
        <v>4440</v>
      </c>
      <c r="AH14" s="582">
        <v>1900</v>
      </c>
      <c r="AI14" s="583">
        <v>1479</v>
      </c>
      <c r="AJ14" s="578">
        <f t="shared" si="6"/>
        <v>0.7784210526315789</v>
      </c>
      <c r="AK14" s="411">
        <v>15</v>
      </c>
      <c r="AL14" s="411">
        <v>80</v>
      </c>
      <c r="AM14" s="583">
        <v>51</v>
      </c>
      <c r="AN14" s="580">
        <v>0</v>
      </c>
      <c r="AO14" s="582">
        <v>0</v>
      </c>
      <c r="AP14" s="582">
        <v>0</v>
      </c>
      <c r="AQ14" s="583">
        <v>0</v>
      </c>
      <c r="AR14" s="580">
        <v>0</v>
      </c>
      <c r="AS14" s="1135"/>
      <c r="AT14" s="45" t="s">
        <v>387</v>
      </c>
      <c r="AU14" s="582">
        <v>0</v>
      </c>
      <c r="AV14" s="582">
        <v>0</v>
      </c>
      <c r="AW14" s="583">
        <v>0</v>
      </c>
      <c r="AX14" s="580">
        <v>0</v>
      </c>
      <c r="AY14" s="410">
        <f t="shared" si="2"/>
        <v>5525</v>
      </c>
      <c r="AZ14" s="410">
        <f t="shared" si="2"/>
        <v>2950</v>
      </c>
      <c r="BA14" s="411">
        <f t="shared" si="7"/>
        <v>2420</v>
      </c>
      <c r="BB14" s="580">
        <f t="shared" si="3"/>
        <v>0.8203389830508474</v>
      </c>
      <c r="BC14" s="11"/>
      <c r="BD14" s="11"/>
      <c r="BE14" s="11"/>
      <c r="BF14" s="21"/>
    </row>
    <row r="15" spans="1:58" ht="27" customHeight="1">
      <c r="A15" s="1150"/>
      <c r="B15" s="51" t="s">
        <v>388</v>
      </c>
      <c r="C15" s="402">
        <v>1703</v>
      </c>
      <c r="D15" s="403">
        <v>1453</v>
      </c>
      <c r="E15" s="524">
        <v>1494</v>
      </c>
      <c r="F15" s="534">
        <f t="shared" si="4"/>
        <v>1.0282174810736406</v>
      </c>
      <c r="G15" s="533">
        <v>424</v>
      </c>
      <c r="H15" s="420">
        <v>474</v>
      </c>
      <c r="I15" s="524">
        <v>439</v>
      </c>
      <c r="J15" s="534">
        <f>I15/H15</f>
        <v>0.9261603375527426</v>
      </c>
      <c r="K15" s="419">
        <v>8639</v>
      </c>
      <c r="L15" s="420">
        <v>9713</v>
      </c>
      <c r="M15" s="524">
        <v>10967</v>
      </c>
      <c r="N15" s="534">
        <f t="shared" si="1"/>
        <v>1.129105322763307</v>
      </c>
      <c r="O15" s="1135"/>
      <c r="P15" s="42" t="s">
        <v>388</v>
      </c>
      <c r="Q15" s="419">
        <v>2582</v>
      </c>
      <c r="R15" s="420">
        <v>2582</v>
      </c>
      <c r="S15" s="561">
        <v>2730</v>
      </c>
      <c r="T15" s="534">
        <f t="shared" si="5"/>
        <v>1.0573199070487993</v>
      </c>
      <c r="U15" s="419">
        <v>478</v>
      </c>
      <c r="V15" s="403">
        <v>478</v>
      </c>
      <c r="W15" s="625">
        <v>9</v>
      </c>
      <c r="X15" s="534">
        <f>W15/V15</f>
        <v>0.01882845188284519</v>
      </c>
      <c r="Y15" s="562">
        <v>1680</v>
      </c>
      <c r="Z15" s="420">
        <v>1680</v>
      </c>
      <c r="AA15" s="524">
        <v>1680</v>
      </c>
      <c r="AB15" s="534">
        <f>AA15/Z15</f>
        <v>1</v>
      </c>
      <c r="AC15" s="401"/>
      <c r="AD15" s="401"/>
      <c r="AE15" s="1135"/>
      <c r="AF15" s="9" t="s">
        <v>388</v>
      </c>
      <c r="AG15" s="410">
        <v>175</v>
      </c>
      <c r="AH15" s="582">
        <v>369.4</v>
      </c>
      <c r="AI15" s="583">
        <v>349</v>
      </c>
      <c r="AJ15" s="578">
        <f t="shared" si="6"/>
        <v>0.9447753113156471</v>
      </c>
      <c r="AK15" s="582">
        <v>1900</v>
      </c>
      <c r="AL15" s="582">
        <v>1900</v>
      </c>
      <c r="AM15" s="583">
        <v>2148</v>
      </c>
      <c r="AN15" s="580">
        <f>AM15/AL15</f>
        <v>1.1305263157894736</v>
      </c>
      <c r="AO15" s="582">
        <v>370</v>
      </c>
      <c r="AP15" s="582">
        <v>370</v>
      </c>
      <c r="AQ15" s="583">
        <v>367</v>
      </c>
      <c r="AR15" s="580">
        <f>AQ15/AP15</f>
        <v>0.9918918918918919</v>
      </c>
      <c r="AS15" s="1135"/>
      <c r="AT15" s="45" t="s">
        <v>388</v>
      </c>
      <c r="AU15" s="582">
        <v>540</v>
      </c>
      <c r="AV15" s="582">
        <v>540</v>
      </c>
      <c r="AW15" s="583">
        <v>536</v>
      </c>
      <c r="AX15" s="580">
        <f>AW15/AV15</f>
        <v>0.9925925925925926</v>
      </c>
      <c r="AY15" s="410">
        <f t="shared" si="2"/>
        <v>18491</v>
      </c>
      <c r="AZ15" s="410">
        <f t="shared" si="2"/>
        <v>19559.4</v>
      </c>
      <c r="BA15" s="411">
        <f t="shared" si="7"/>
        <v>20719</v>
      </c>
      <c r="BB15" s="580">
        <f t="shared" si="3"/>
        <v>1.059286072169903</v>
      </c>
      <c r="BC15" s="11"/>
      <c r="BD15" s="11"/>
      <c r="BE15" s="11"/>
      <c r="BF15" s="21"/>
    </row>
    <row r="16" spans="1:58" ht="27" customHeight="1">
      <c r="A16" s="1150"/>
      <c r="B16" s="51" t="s">
        <v>389</v>
      </c>
      <c r="C16" s="402">
        <v>200</v>
      </c>
      <c r="D16" s="403">
        <v>750</v>
      </c>
      <c r="E16" s="524">
        <v>726</v>
      </c>
      <c r="F16" s="534">
        <f t="shared" si="4"/>
        <v>0.968</v>
      </c>
      <c r="G16" s="533">
        <v>0</v>
      </c>
      <c r="H16" s="420">
        <v>0</v>
      </c>
      <c r="I16" s="524">
        <v>0</v>
      </c>
      <c r="J16" s="534">
        <v>0</v>
      </c>
      <c r="K16" s="419">
        <v>1200</v>
      </c>
      <c r="L16" s="420">
        <v>2201</v>
      </c>
      <c r="M16" s="524">
        <v>1293</v>
      </c>
      <c r="N16" s="534">
        <f t="shared" si="1"/>
        <v>0.5874602453430259</v>
      </c>
      <c r="O16" s="1135"/>
      <c r="P16" s="42" t="s">
        <v>389</v>
      </c>
      <c r="Q16" s="419">
        <v>100</v>
      </c>
      <c r="R16" s="420">
        <v>440</v>
      </c>
      <c r="S16" s="561">
        <v>432</v>
      </c>
      <c r="T16" s="534">
        <f t="shared" si="5"/>
        <v>0.9818181818181818</v>
      </c>
      <c r="U16" s="419">
        <v>0</v>
      </c>
      <c r="V16" s="403">
        <v>0</v>
      </c>
      <c r="W16" s="625">
        <v>0</v>
      </c>
      <c r="X16" s="534">
        <v>0</v>
      </c>
      <c r="Y16" s="562">
        <v>0</v>
      </c>
      <c r="Z16" s="420">
        <v>295</v>
      </c>
      <c r="AA16" s="524">
        <v>275</v>
      </c>
      <c r="AB16" s="534">
        <f>AA16/Z16</f>
        <v>0.9322033898305084</v>
      </c>
      <c r="AC16" s="401"/>
      <c r="AD16" s="401"/>
      <c r="AE16" s="1135"/>
      <c r="AF16" s="9" t="s">
        <v>389</v>
      </c>
      <c r="AG16" s="410">
        <v>300</v>
      </c>
      <c r="AH16" s="582">
        <v>300</v>
      </c>
      <c r="AI16" s="583">
        <v>0</v>
      </c>
      <c r="AJ16" s="578">
        <f t="shared" si="6"/>
        <v>0</v>
      </c>
      <c r="AK16" s="582">
        <v>230</v>
      </c>
      <c r="AL16" s="582">
        <v>240</v>
      </c>
      <c r="AM16" s="583">
        <v>265</v>
      </c>
      <c r="AN16" s="580">
        <v>0</v>
      </c>
      <c r="AO16" s="582">
        <v>0</v>
      </c>
      <c r="AP16" s="582">
        <v>0</v>
      </c>
      <c r="AQ16" s="583">
        <v>0</v>
      </c>
      <c r="AR16" s="580">
        <v>0</v>
      </c>
      <c r="AS16" s="1135"/>
      <c r="AT16" s="45" t="s">
        <v>389</v>
      </c>
      <c r="AU16" s="582">
        <v>30</v>
      </c>
      <c r="AV16" s="582">
        <v>30</v>
      </c>
      <c r="AW16" s="583">
        <v>0</v>
      </c>
      <c r="AX16" s="580">
        <v>0</v>
      </c>
      <c r="AY16" s="410">
        <f t="shared" si="2"/>
        <v>2060</v>
      </c>
      <c r="AZ16" s="410">
        <f t="shared" si="2"/>
        <v>4256</v>
      </c>
      <c r="BA16" s="411">
        <f t="shared" si="7"/>
        <v>2991</v>
      </c>
      <c r="BB16" s="580">
        <f t="shared" si="3"/>
        <v>0.7027725563909775</v>
      </c>
      <c r="BC16" s="11"/>
      <c r="BD16" s="11"/>
      <c r="BE16" s="11"/>
      <c r="BF16" s="21"/>
    </row>
    <row r="17" spans="1:58" ht="27" customHeight="1">
      <c r="A17" s="1150"/>
      <c r="B17" s="51" t="s">
        <v>390</v>
      </c>
      <c r="C17" s="402">
        <v>908</v>
      </c>
      <c r="D17" s="403">
        <v>775</v>
      </c>
      <c r="E17" s="524">
        <v>571</v>
      </c>
      <c r="F17" s="534">
        <f t="shared" si="4"/>
        <v>0.7367741935483871</v>
      </c>
      <c r="G17" s="533">
        <v>203</v>
      </c>
      <c r="H17" s="420">
        <v>218</v>
      </c>
      <c r="I17" s="524">
        <v>50</v>
      </c>
      <c r="J17" s="534">
        <f>I17/H17</f>
        <v>0.22935779816513763</v>
      </c>
      <c r="K17" s="419">
        <v>2902</v>
      </c>
      <c r="L17" s="420">
        <v>4217</v>
      </c>
      <c r="M17" s="524">
        <v>4088</v>
      </c>
      <c r="N17" s="534">
        <f t="shared" si="1"/>
        <v>0.9694095328432535</v>
      </c>
      <c r="O17" s="1135"/>
      <c r="P17" s="42" t="s">
        <v>390</v>
      </c>
      <c r="Q17" s="419">
        <v>1010</v>
      </c>
      <c r="R17" s="420">
        <v>1479</v>
      </c>
      <c r="S17" s="561">
        <v>1379</v>
      </c>
      <c r="T17" s="534">
        <f t="shared" si="5"/>
        <v>0.9323867478025692</v>
      </c>
      <c r="U17" s="419">
        <v>230</v>
      </c>
      <c r="V17" s="403">
        <v>230</v>
      </c>
      <c r="W17" s="625">
        <v>1</v>
      </c>
      <c r="X17" s="534">
        <f>W17/V17</f>
        <v>0.004347826086956522</v>
      </c>
      <c r="Y17" s="562">
        <v>535</v>
      </c>
      <c r="Z17" s="420">
        <v>601</v>
      </c>
      <c r="AA17" s="524">
        <v>621</v>
      </c>
      <c r="AB17" s="534">
        <f>AA17/Z17</f>
        <v>1.0332778702163061</v>
      </c>
      <c r="AC17" s="401"/>
      <c r="AD17" s="401"/>
      <c r="AE17" s="1135"/>
      <c r="AF17" s="9" t="s">
        <v>390</v>
      </c>
      <c r="AG17" s="410">
        <v>11118</v>
      </c>
      <c r="AH17" s="582">
        <v>11218</v>
      </c>
      <c r="AI17" s="583">
        <v>8383</v>
      </c>
      <c r="AJ17" s="578">
        <f t="shared" si="6"/>
        <v>0.7472811552861472</v>
      </c>
      <c r="AK17" s="582">
        <v>805</v>
      </c>
      <c r="AL17" s="582">
        <v>1328</v>
      </c>
      <c r="AM17" s="583">
        <v>1363</v>
      </c>
      <c r="AN17" s="580">
        <f>AM17/AL17</f>
        <v>1.026355421686747</v>
      </c>
      <c r="AO17" s="582">
        <v>560</v>
      </c>
      <c r="AP17" s="582">
        <v>1468</v>
      </c>
      <c r="AQ17" s="583">
        <v>1898</v>
      </c>
      <c r="AR17" s="580">
        <f>AQ17/AP17</f>
        <v>1.29291553133515</v>
      </c>
      <c r="AS17" s="1135"/>
      <c r="AT17" s="45" t="s">
        <v>390</v>
      </c>
      <c r="AU17" s="582">
        <v>98</v>
      </c>
      <c r="AV17" s="582">
        <v>98</v>
      </c>
      <c r="AW17" s="583">
        <v>140</v>
      </c>
      <c r="AX17" s="580">
        <f>AW17/AV17</f>
        <v>1.4285714285714286</v>
      </c>
      <c r="AY17" s="410">
        <f t="shared" si="2"/>
        <v>18369</v>
      </c>
      <c r="AZ17" s="410">
        <f t="shared" si="2"/>
        <v>21632</v>
      </c>
      <c r="BA17" s="411">
        <f t="shared" si="7"/>
        <v>18494</v>
      </c>
      <c r="BB17" s="580">
        <f t="shared" si="3"/>
        <v>0.8549371301775148</v>
      </c>
      <c r="BC17" s="11"/>
      <c r="BD17" s="11"/>
      <c r="BE17" s="11"/>
      <c r="BF17" s="21"/>
    </row>
    <row r="18" spans="1:58" ht="27" customHeight="1">
      <c r="A18" s="1150"/>
      <c r="B18" s="51" t="s">
        <v>427</v>
      </c>
      <c r="C18" s="402">
        <v>0</v>
      </c>
      <c r="D18" s="403">
        <v>0</v>
      </c>
      <c r="E18" s="524">
        <v>0</v>
      </c>
      <c r="F18" s="534">
        <v>0</v>
      </c>
      <c r="G18" s="533">
        <v>0</v>
      </c>
      <c r="H18" s="420">
        <v>0</v>
      </c>
      <c r="I18" s="524">
        <v>0</v>
      </c>
      <c r="J18" s="534">
        <v>0</v>
      </c>
      <c r="K18" s="419">
        <v>0</v>
      </c>
      <c r="L18" s="420">
        <v>0</v>
      </c>
      <c r="M18" s="524">
        <v>0</v>
      </c>
      <c r="N18" s="534">
        <v>0</v>
      </c>
      <c r="O18" s="1135"/>
      <c r="P18" s="42" t="s">
        <v>427</v>
      </c>
      <c r="Q18" s="419">
        <v>0</v>
      </c>
      <c r="R18" s="420">
        <v>0</v>
      </c>
      <c r="S18" s="561">
        <v>0</v>
      </c>
      <c r="T18" s="534">
        <v>0</v>
      </c>
      <c r="U18" s="419">
        <v>0</v>
      </c>
      <c r="V18" s="403">
        <v>0</v>
      </c>
      <c r="W18" s="625">
        <v>0</v>
      </c>
      <c r="X18" s="534">
        <v>0</v>
      </c>
      <c r="Y18" s="562">
        <v>0</v>
      </c>
      <c r="Z18" s="420">
        <v>0</v>
      </c>
      <c r="AA18" s="524">
        <v>0</v>
      </c>
      <c r="AB18" s="534">
        <v>0</v>
      </c>
      <c r="AC18" s="401"/>
      <c r="AD18" s="401"/>
      <c r="AE18" s="1135"/>
      <c r="AF18" s="9" t="s">
        <v>427</v>
      </c>
      <c r="AG18" s="410">
        <v>4751</v>
      </c>
      <c r="AH18" s="582">
        <v>9751</v>
      </c>
      <c r="AI18" s="583">
        <v>8737</v>
      </c>
      <c r="AJ18" s="578">
        <f t="shared" si="6"/>
        <v>0.8960106655727618</v>
      </c>
      <c r="AK18" s="582">
        <v>0</v>
      </c>
      <c r="AL18" s="582">
        <v>0</v>
      </c>
      <c r="AM18" s="583">
        <v>0</v>
      </c>
      <c r="AN18" s="580">
        <v>0</v>
      </c>
      <c r="AO18" s="582">
        <v>0</v>
      </c>
      <c r="AP18" s="582">
        <v>0</v>
      </c>
      <c r="AQ18" s="583">
        <v>0</v>
      </c>
      <c r="AR18" s="580">
        <v>0</v>
      </c>
      <c r="AS18" s="1135"/>
      <c r="AT18" s="45" t="s">
        <v>427</v>
      </c>
      <c r="AU18" s="582">
        <v>0</v>
      </c>
      <c r="AV18" s="582">
        <v>0</v>
      </c>
      <c r="AW18" s="583">
        <v>0</v>
      </c>
      <c r="AX18" s="580">
        <v>0</v>
      </c>
      <c r="AY18" s="410">
        <f t="shared" si="2"/>
        <v>4751</v>
      </c>
      <c r="AZ18" s="410">
        <f t="shared" si="2"/>
        <v>9751</v>
      </c>
      <c r="BA18" s="411">
        <f t="shared" si="7"/>
        <v>8737</v>
      </c>
      <c r="BB18" s="580">
        <f t="shared" si="3"/>
        <v>0.8960106655727618</v>
      </c>
      <c r="BC18" s="11"/>
      <c r="BD18" s="11"/>
      <c r="BE18" s="11"/>
      <c r="BF18" s="21"/>
    </row>
    <row r="19" spans="1:58" ht="27" customHeight="1">
      <c r="A19" s="1150"/>
      <c r="B19" s="51" t="s">
        <v>391</v>
      </c>
      <c r="C19" s="402">
        <v>0</v>
      </c>
      <c r="D19" s="403">
        <v>0</v>
      </c>
      <c r="E19" s="524">
        <v>0</v>
      </c>
      <c r="F19" s="534">
        <v>0</v>
      </c>
      <c r="G19" s="533">
        <v>0</v>
      </c>
      <c r="H19" s="420">
        <v>0</v>
      </c>
      <c r="I19" s="524">
        <v>0</v>
      </c>
      <c r="J19" s="534">
        <v>0</v>
      </c>
      <c r="K19" s="419">
        <v>0</v>
      </c>
      <c r="L19" s="420">
        <v>0</v>
      </c>
      <c r="M19" s="524">
        <v>0</v>
      </c>
      <c r="N19" s="534">
        <v>0</v>
      </c>
      <c r="O19" s="1135"/>
      <c r="P19" s="42" t="s">
        <v>391</v>
      </c>
      <c r="Q19" s="419">
        <v>0</v>
      </c>
      <c r="R19" s="420">
        <v>0</v>
      </c>
      <c r="S19" s="561">
        <v>0</v>
      </c>
      <c r="T19" s="534">
        <v>0</v>
      </c>
      <c r="U19" s="419">
        <v>0</v>
      </c>
      <c r="V19" s="403">
        <v>0</v>
      </c>
      <c r="W19" s="625">
        <v>0</v>
      </c>
      <c r="X19" s="534">
        <v>0</v>
      </c>
      <c r="Y19" s="562">
        <v>0</v>
      </c>
      <c r="Z19" s="420">
        <v>0</v>
      </c>
      <c r="AA19" s="524">
        <v>0</v>
      </c>
      <c r="AB19" s="534">
        <v>0</v>
      </c>
      <c r="AC19" s="401"/>
      <c r="AD19" s="401"/>
      <c r="AE19" s="1135"/>
      <c r="AF19" s="9" t="s">
        <v>391</v>
      </c>
      <c r="AG19" s="410">
        <v>51000</v>
      </c>
      <c r="AH19" s="582">
        <v>51000</v>
      </c>
      <c r="AI19" s="583">
        <v>22202</v>
      </c>
      <c r="AJ19" s="578">
        <f t="shared" si="6"/>
        <v>0.43533333333333335</v>
      </c>
      <c r="AK19" s="582">
        <v>0</v>
      </c>
      <c r="AL19" s="582">
        <v>0</v>
      </c>
      <c r="AM19" s="583">
        <v>0</v>
      </c>
      <c r="AN19" s="580">
        <v>0</v>
      </c>
      <c r="AO19" s="582">
        <v>0</v>
      </c>
      <c r="AP19" s="582">
        <v>0</v>
      </c>
      <c r="AQ19" s="583">
        <v>0</v>
      </c>
      <c r="AR19" s="580">
        <v>0</v>
      </c>
      <c r="AS19" s="1135"/>
      <c r="AT19" s="45" t="s">
        <v>391</v>
      </c>
      <c r="AU19" s="582">
        <v>0</v>
      </c>
      <c r="AV19" s="582">
        <v>0</v>
      </c>
      <c r="AW19" s="583">
        <v>0</v>
      </c>
      <c r="AX19" s="580">
        <v>0</v>
      </c>
      <c r="AY19" s="410">
        <f t="shared" si="2"/>
        <v>51000</v>
      </c>
      <c r="AZ19" s="410">
        <f t="shared" si="2"/>
        <v>51000</v>
      </c>
      <c r="BA19" s="411">
        <f t="shared" si="7"/>
        <v>22202</v>
      </c>
      <c r="BB19" s="580">
        <f t="shared" si="3"/>
        <v>0.43533333333333335</v>
      </c>
      <c r="BC19" s="11"/>
      <c r="BD19" s="11"/>
      <c r="BE19" s="11"/>
      <c r="BF19" s="21"/>
    </row>
    <row r="20" spans="1:58" ht="27" customHeight="1">
      <c r="A20" s="1150"/>
      <c r="B20" s="51" t="s">
        <v>428</v>
      </c>
      <c r="C20" s="402">
        <v>2700</v>
      </c>
      <c r="D20" s="403">
        <v>3777</v>
      </c>
      <c r="E20" s="524">
        <v>3099</v>
      </c>
      <c r="F20" s="534">
        <f t="shared" si="4"/>
        <v>0.8204924543288324</v>
      </c>
      <c r="G20" s="533">
        <v>1451</v>
      </c>
      <c r="H20" s="420">
        <v>2754</v>
      </c>
      <c r="I20" s="524">
        <v>5904</v>
      </c>
      <c r="J20" s="534">
        <f>I20/H20</f>
        <v>2.1437908496732025</v>
      </c>
      <c r="K20" s="419">
        <v>13195</v>
      </c>
      <c r="L20" s="420">
        <v>14576</v>
      </c>
      <c r="M20" s="524">
        <v>9865</v>
      </c>
      <c r="N20" s="534">
        <f>M20/L20</f>
        <v>0.6767974753018661</v>
      </c>
      <c r="O20" s="1135"/>
      <c r="P20" s="42" t="s">
        <v>428</v>
      </c>
      <c r="Q20" s="419">
        <v>5525</v>
      </c>
      <c r="R20" s="420">
        <v>7105</v>
      </c>
      <c r="S20" s="561">
        <v>6852</v>
      </c>
      <c r="T20" s="534">
        <f t="shared" si="5"/>
        <v>0.9643912737508796</v>
      </c>
      <c r="U20" s="419">
        <v>1282</v>
      </c>
      <c r="V20" s="403">
        <v>82</v>
      </c>
      <c r="W20" s="625">
        <v>95</v>
      </c>
      <c r="X20" s="534">
        <f>W20/V20</f>
        <v>1.1585365853658536</v>
      </c>
      <c r="Y20" s="562">
        <v>854</v>
      </c>
      <c r="Z20" s="420">
        <v>1346</v>
      </c>
      <c r="AA20" s="524">
        <v>1044</v>
      </c>
      <c r="AB20" s="534">
        <f>AA20/Z20</f>
        <v>0.7756315007429421</v>
      </c>
      <c r="AC20" s="401"/>
      <c r="AD20" s="401"/>
      <c r="AE20" s="1135"/>
      <c r="AF20" s="9" t="s">
        <v>428</v>
      </c>
      <c r="AG20" s="410">
        <v>19264.6</v>
      </c>
      <c r="AH20" s="582">
        <v>21976.4</v>
      </c>
      <c r="AI20" s="583">
        <v>18966</v>
      </c>
      <c r="AJ20" s="578">
        <f t="shared" si="6"/>
        <v>0.8630166906317686</v>
      </c>
      <c r="AK20" s="582">
        <v>631</v>
      </c>
      <c r="AL20" s="582">
        <v>801</v>
      </c>
      <c r="AM20" s="583">
        <v>708</v>
      </c>
      <c r="AN20" s="580">
        <f>AM20/AL20</f>
        <v>0.8838951310861424</v>
      </c>
      <c r="AO20" s="582">
        <v>908</v>
      </c>
      <c r="AP20" s="582">
        <v>0</v>
      </c>
      <c r="AQ20" s="583">
        <v>0</v>
      </c>
      <c r="AR20" s="580">
        <v>0</v>
      </c>
      <c r="AS20" s="1135"/>
      <c r="AT20" s="45" t="s">
        <v>428</v>
      </c>
      <c r="AU20" s="582">
        <v>266</v>
      </c>
      <c r="AV20" s="582">
        <v>266</v>
      </c>
      <c r="AW20" s="583">
        <v>287</v>
      </c>
      <c r="AX20" s="580">
        <f>AW20/AV20</f>
        <v>1.0789473684210527</v>
      </c>
      <c r="AY20" s="410">
        <f t="shared" si="2"/>
        <v>46076.6</v>
      </c>
      <c r="AZ20" s="410">
        <f t="shared" si="2"/>
        <v>52683.4</v>
      </c>
      <c r="BA20" s="411">
        <f t="shared" si="7"/>
        <v>46820</v>
      </c>
      <c r="BB20" s="580">
        <f t="shared" si="3"/>
        <v>0.8887049810756329</v>
      </c>
      <c r="BC20" s="11"/>
      <c r="BD20" s="11"/>
      <c r="BE20" s="11"/>
      <c r="BF20" s="21"/>
    </row>
    <row r="21" spans="1:58" ht="27" customHeight="1">
      <c r="A21" s="1150"/>
      <c r="B21" s="51" t="s">
        <v>392</v>
      </c>
      <c r="C21" s="402">
        <v>0</v>
      </c>
      <c r="D21" s="403">
        <v>0</v>
      </c>
      <c r="E21" s="524">
        <v>0</v>
      </c>
      <c r="F21" s="534">
        <v>0</v>
      </c>
      <c r="G21" s="533">
        <v>0</v>
      </c>
      <c r="H21" s="420">
        <v>0</v>
      </c>
      <c r="I21" s="524">
        <v>0</v>
      </c>
      <c r="J21" s="534">
        <v>0</v>
      </c>
      <c r="K21" s="419">
        <v>0</v>
      </c>
      <c r="L21" s="420">
        <v>0</v>
      </c>
      <c r="M21" s="524">
        <v>0</v>
      </c>
      <c r="N21" s="534">
        <v>0</v>
      </c>
      <c r="O21" s="1135"/>
      <c r="P21" s="42" t="s">
        <v>392</v>
      </c>
      <c r="Q21" s="419">
        <v>0</v>
      </c>
      <c r="R21" s="420">
        <v>0</v>
      </c>
      <c r="S21" s="561">
        <v>0</v>
      </c>
      <c r="T21" s="534">
        <v>0</v>
      </c>
      <c r="U21" s="419">
        <v>0</v>
      </c>
      <c r="V21" s="403">
        <v>0</v>
      </c>
      <c r="W21" s="625">
        <v>0</v>
      </c>
      <c r="X21" s="534">
        <v>0</v>
      </c>
      <c r="Y21" s="562">
        <v>0</v>
      </c>
      <c r="Z21" s="420">
        <v>0</v>
      </c>
      <c r="AA21" s="524">
        <v>0</v>
      </c>
      <c r="AB21" s="534">
        <v>0</v>
      </c>
      <c r="AC21" s="401"/>
      <c r="AD21" s="401"/>
      <c r="AE21" s="1135"/>
      <c r="AF21" s="9" t="s">
        <v>392</v>
      </c>
      <c r="AG21" s="410">
        <v>62000</v>
      </c>
      <c r="AH21" s="582">
        <v>188500</v>
      </c>
      <c r="AI21" s="583">
        <v>355724</v>
      </c>
      <c r="AJ21" s="578">
        <f t="shared" si="6"/>
        <v>1.887129973474801</v>
      </c>
      <c r="AK21" s="582">
        <v>0</v>
      </c>
      <c r="AL21" s="582">
        <v>0</v>
      </c>
      <c r="AM21" s="583">
        <v>0</v>
      </c>
      <c r="AN21" s="580">
        <v>0</v>
      </c>
      <c r="AO21" s="582">
        <v>0</v>
      </c>
      <c r="AP21" s="582">
        <v>0</v>
      </c>
      <c r="AQ21" s="583">
        <v>0</v>
      </c>
      <c r="AR21" s="580">
        <v>0</v>
      </c>
      <c r="AS21" s="1135"/>
      <c r="AT21" s="45" t="s">
        <v>392</v>
      </c>
      <c r="AU21" s="582">
        <v>0</v>
      </c>
      <c r="AV21" s="582">
        <v>0</v>
      </c>
      <c r="AW21" s="583">
        <v>0</v>
      </c>
      <c r="AX21" s="580">
        <v>0</v>
      </c>
      <c r="AY21" s="410">
        <f t="shared" si="2"/>
        <v>62000</v>
      </c>
      <c r="AZ21" s="410">
        <f t="shared" si="2"/>
        <v>188500</v>
      </c>
      <c r="BA21" s="411">
        <f t="shared" si="7"/>
        <v>355724</v>
      </c>
      <c r="BB21" s="580">
        <f t="shared" si="3"/>
        <v>1.887129973474801</v>
      </c>
      <c r="BC21" s="11"/>
      <c r="BD21" s="11"/>
      <c r="BE21" s="11"/>
      <c r="BF21" s="21"/>
    </row>
    <row r="22" spans="1:58" ht="27" customHeight="1">
      <c r="A22" s="1150"/>
      <c r="B22" s="51" t="s">
        <v>393</v>
      </c>
      <c r="C22" s="402">
        <v>330</v>
      </c>
      <c r="D22" s="403">
        <v>305</v>
      </c>
      <c r="E22" s="524">
        <v>257</v>
      </c>
      <c r="F22" s="534">
        <f t="shared" si="4"/>
        <v>0.8426229508196721</v>
      </c>
      <c r="G22" s="533">
        <v>31</v>
      </c>
      <c r="H22" s="420">
        <v>81</v>
      </c>
      <c r="I22" s="524">
        <v>76</v>
      </c>
      <c r="J22" s="534">
        <f>I22/H22</f>
        <v>0.9382716049382716</v>
      </c>
      <c r="K22" s="419">
        <v>1545</v>
      </c>
      <c r="L22" s="420">
        <v>845</v>
      </c>
      <c r="M22" s="524">
        <v>1319</v>
      </c>
      <c r="N22" s="534">
        <f>M22/L22</f>
        <v>1.5609467455621302</v>
      </c>
      <c r="O22" s="1135"/>
      <c r="P22" s="42" t="s">
        <v>393</v>
      </c>
      <c r="Q22" s="419">
        <v>445</v>
      </c>
      <c r="R22" s="420">
        <v>245</v>
      </c>
      <c r="S22" s="561">
        <v>247</v>
      </c>
      <c r="T22" s="534">
        <f t="shared" si="5"/>
        <v>1.0081632653061225</v>
      </c>
      <c r="U22" s="419">
        <v>0</v>
      </c>
      <c r="V22" s="403">
        <v>0</v>
      </c>
      <c r="W22" s="625">
        <v>0</v>
      </c>
      <c r="X22" s="534">
        <v>0</v>
      </c>
      <c r="Y22" s="562">
        <v>70</v>
      </c>
      <c r="Z22" s="420">
        <v>70</v>
      </c>
      <c r="AA22" s="524">
        <v>96</v>
      </c>
      <c r="AB22" s="534">
        <f>AA22/Z22</f>
        <v>1.3714285714285714</v>
      </c>
      <c r="AC22" s="401"/>
      <c r="AD22" s="401"/>
      <c r="AE22" s="1135"/>
      <c r="AF22" s="9" t="s">
        <v>393</v>
      </c>
      <c r="AG22" s="410">
        <v>8.5</v>
      </c>
      <c r="AH22" s="582">
        <v>225.5</v>
      </c>
      <c r="AI22" s="583">
        <v>23</v>
      </c>
      <c r="AJ22" s="578">
        <f t="shared" si="6"/>
        <v>0.10199556541019955</v>
      </c>
      <c r="AK22" s="582">
        <v>470</v>
      </c>
      <c r="AL22" s="582">
        <v>700</v>
      </c>
      <c r="AM22" s="583">
        <v>1281</v>
      </c>
      <c r="AN22" s="580">
        <f>AM22/AL22</f>
        <v>1.83</v>
      </c>
      <c r="AO22" s="582">
        <v>210</v>
      </c>
      <c r="AP22" s="582">
        <v>210</v>
      </c>
      <c r="AQ22" s="583">
        <v>163</v>
      </c>
      <c r="AR22" s="580">
        <f>AQ22/AP22</f>
        <v>0.7761904761904762</v>
      </c>
      <c r="AS22" s="1135"/>
      <c r="AT22" s="45" t="s">
        <v>393</v>
      </c>
      <c r="AU22" s="582">
        <v>0</v>
      </c>
      <c r="AV22" s="582">
        <v>13.5</v>
      </c>
      <c r="AW22" s="583">
        <v>13</v>
      </c>
      <c r="AX22" s="580">
        <f>AW22/AV22</f>
        <v>0.9629629629629629</v>
      </c>
      <c r="AY22" s="410">
        <f t="shared" si="2"/>
        <v>3109.5</v>
      </c>
      <c r="AZ22" s="410">
        <f t="shared" si="2"/>
        <v>2695</v>
      </c>
      <c r="BA22" s="411">
        <f t="shared" si="7"/>
        <v>3475</v>
      </c>
      <c r="BB22" s="580">
        <f t="shared" si="3"/>
        <v>1.2894248608534322</v>
      </c>
      <c r="BC22" s="11"/>
      <c r="BD22" s="11"/>
      <c r="BE22" s="11"/>
      <c r="BF22" s="21"/>
    </row>
    <row r="23" spans="1:58" ht="27" customHeight="1">
      <c r="A23" s="1150"/>
      <c r="B23" s="404" t="s">
        <v>394</v>
      </c>
      <c r="C23" s="405">
        <v>0</v>
      </c>
      <c r="D23" s="406">
        <v>0</v>
      </c>
      <c r="E23" s="525">
        <v>0</v>
      </c>
      <c r="F23" s="537">
        <v>0</v>
      </c>
      <c r="G23" s="535">
        <v>0</v>
      </c>
      <c r="H23" s="536">
        <v>0</v>
      </c>
      <c r="I23" s="525">
        <v>0</v>
      </c>
      <c r="J23" s="537">
        <v>0</v>
      </c>
      <c r="K23" s="538">
        <v>0</v>
      </c>
      <c r="L23" s="536">
        <v>0</v>
      </c>
      <c r="M23" s="525">
        <v>0</v>
      </c>
      <c r="N23" s="537">
        <v>0</v>
      </c>
      <c r="O23" s="1135"/>
      <c r="P23" s="407" t="s">
        <v>394</v>
      </c>
      <c r="Q23" s="538">
        <v>0</v>
      </c>
      <c r="R23" s="536">
        <v>0</v>
      </c>
      <c r="S23" s="564">
        <v>0</v>
      </c>
      <c r="T23" s="534">
        <v>0</v>
      </c>
      <c r="U23" s="419">
        <v>0</v>
      </c>
      <c r="V23" s="403">
        <v>0</v>
      </c>
      <c r="W23" s="625">
        <v>0</v>
      </c>
      <c r="X23" s="534">
        <v>0</v>
      </c>
      <c r="Y23" s="419">
        <v>0</v>
      </c>
      <c r="Z23" s="420">
        <v>0</v>
      </c>
      <c r="AA23" s="521">
        <v>0</v>
      </c>
      <c r="AB23" s="534">
        <v>0</v>
      </c>
      <c r="AC23" s="401"/>
      <c r="AD23" s="401"/>
      <c r="AE23" s="1135"/>
      <c r="AF23" s="408" t="s">
        <v>394</v>
      </c>
      <c r="AG23" s="410">
        <v>4070</v>
      </c>
      <c r="AH23" s="582">
        <v>1500</v>
      </c>
      <c r="AI23" s="583">
        <v>1572</v>
      </c>
      <c r="AJ23" s="578">
        <f t="shared" si="6"/>
        <v>1.048</v>
      </c>
      <c r="AK23" s="584">
        <v>0</v>
      </c>
      <c r="AL23" s="584">
        <v>0</v>
      </c>
      <c r="AM23" s="585">
        <v>0</v>
      </c>
      <c r="AN23" s="586">
        <v>0</v>
      </c>
      <c r="AO23" s="584">
        <v>0</v>
      </c>
      <c r="AP23" s="584">
        <v>0</v>
      </c>
      <c r="AQ23" s="585">
        <v>0</v>
      </c>
      <c r="AR23" s="586">
        <v>0</v>
      </c>
      <c r="AS23" s="1135"/>
      <c r="AT23" s="409" t="s">
        <v>394</v>
      </c>
      <c r="AU23" s="584">
        <v>0</v>
      </c>
      <c r="AV23" s="584">
        <v>0</v>
      </c>
      <c r="AW23" s="585">
        <v>0</v>
      </c>
      <c r="AX23" s="586">
        <v>0</v>
      </c>
      <c r="AY23" s="405">
        <f t="shared" si="2"/>
        <v>4070</v>
      </c>
      <c r="AZ23" s="405">
        <f t="shared" si="2"/>
        <v>1500</v>
      </c>
      <c r="BA23" s="411">
        <f t="shared" si="7"/>
        <v>1572</v>
      </c>
      <c r="BB23" s="586">
        <f t="shared" si="3"/>
        <v>1.048</v>
      </c>
      <c r="BC23" s="11"/>
      <c r="BD23" s="11"/>
      <c r="BE23" s="11"/>
      <c r="BF23" s="21"/>
    </row>
    <row r="24" spans="1:58" ht="27" customHeight="1">
      <c r="A24" s="1150"/>
      <c r="B24" s="51" t="s">
        <v>546</v>
      </c>
      <c r="C24" s="410">
        <v>0</v>
      </c>
      <c r="D24" s="411">
        <v>0</v>
      </c>
      <c r="E24" s="524">
        <v>0</v>
      </c>
      <c r="F24" s="534">
        <v>0</v>
      </c>
      <c r="G24" s="533">
        <v>0</v>
      </c>
      <c r="H24" s="420">
        <v>0</v>
      </c>
      <c r="I24" s="521">
        <v>0</v>
      </c>
      <c r="J24" s="539">
        <v>0</v>
      </c>
      <c r="K24" s="419">
        <v>0</v>
      </c>
      <c r="L24" s="420">
        <v>0</v>
      </c>
      <c r="M24" s="524">
        <v>0</v>
      </c>
      <c r="N24" s="534">
        <v>0</v>
      </c>
      <c r="O24" s="1135"/>
      <c r="P24" s="51" t="s">
        <v>546</v>
      </c>
      <c r="Q24" s="419">
        <v>0</v>
      </c>
      <c r="R24" s="420">
        <v>0</v>
      </c>
      <c r="S24" s="561">
        <v>0</v>
      </c>
      <c r="T24" s="534">
        <v>0</v>
      </c>
      <c r="U24" s="419">
        <v>0</v>
      </c>
      <c r="V24" s="403">
        <v>0</v>
      </c>
      <c r="W24" s="625">
        <v>0</v>
      </c>
      <c r="X24" s="534">
        <v>0</v>
      </c>
      <c r="Y24" s="419">
        <v>0</v>
      </c>
      <c r="Z24" s="420">
        <v>0</v>
      </c>
      <c r="AA24" s="521">
        <v>0</v>
      </c>
      <c r="AB24" s="534">
        <v>0</v>
      </c>
      <c r="AC24" s="401"/>
      <c r="AD24" s="401"/>
      <c r="AE24" s="1135"/>
      <c r="AF24" s="26" t="s">
        <v>546</v>
      </c>
      <c r="AG24" s="410">
        <v>0</v>
      </c>
      <c r="AH24" s="582">
        <v>45200</v>
      </c>
      <c r="AI24" s="583">
        <v>84044</v>
      </c>
      <c r="AJ24" s="578">
        <f t="shared" si="6"/>
        <v>1.8593805309734512</v>
      </c>
      <c r="AK24" s="410">
        <v>0</v>
      </c>
      <c r="AL24" s="587">
        <v>0</v>
      </c>
      <c r="AM24" s="583">
        <v>0</v>
      </c>
      <c r="AN24" s="580">
        <v>0</v>
      </c>
      <c r="AO24" s="410">
        <v>0</v>
      </c>
      <c r="AP24" s="411">
        <v>0</v>
      </c>
      <c r="AQ24" s="587">
        <v>0</v>
      </c>
      <c r="AR24" s="580">
        <v>0</v>
      </c>
      <c r="AS24" s="1135"/>
      <c r="AT24" s="26" t="s">
        <v>546</v>
      </c>
      <c r="AU24" s="582">
        <v>0</v>
      </c>
      <c r="AV24" s="582">
        <v>0</v>
      </c>
      <c r="AW24" s="583">
        <v>0</v>
      </c>
      <c r="AX24" s="580">
        <v>0</v>
      </c>
      <c r="AY24" s="582">
        <f t="shared" si="2"/>
        <v>0</v>
      </c>
      <c r="AZ24" s="410">
        <f t="shared" si="2"/>
        <v>45200</v>
      </c>
      <c r="BA24" s="411">
        <f t="shared" si="7"/>
        <v>84044</v>
      </c>
      <c r="BB24" s="586">
        <f t="shared" si="3"/>
        <v>1.8593805309734512</v>
      </c>
      <c r="BC24" s="11"/>
      <c r="BD24" s="11"/>
      <c r="BE24" s="11"/>
      <c r="BF24" s="21"/>
    </row>
    <row r="25" spans="1:58" ht="27" customHeight="1">
      <c r="A25" s="1150"/>
      <c r="B25" s="51" t="s">
        <v>547</v>
      </c>
      <c r="C25" s="410">
        <v>0</v>
      </c>
      <c r="D25" s="411">
        <v>0</v>
      </c>
      <c r="E25" s="524">
        <v>0</v>
      </c>
      <c r="F25" s="534">
        <v>0</v>
      </c>
      <c r="G25" s="533">
        <v>0</v>
      </c>
      <c r="H25" s="420">
        <v>0</v>
      </c>
      <c r="I25" s="521">
        <v>0</v>
      </c>
      <c r="J25" s="539">
        <v>0</v>
      </c>
      <c r="K25" s="419">
        <v>0</v>
      </c>
      <c r="L25" s="420">
        <v>0</v>
      </c>
      <c r="M25" s="524">
        <v>0</v>
      </c>
      <c r="N25" s="534">
        <v>0</v>
      </c>
      <c r="O25" s="1135"/>
      <c r="P25" s="51" t="s">
        <v>547</v>
      </c>
      <c r="Q25" s="419">
        <v>0</v>
      </c>
      <c r="R25" s="420">
        <v>0</v>
      </c>
      <c r="S25" s="561">
        <v>0</v>
      </c>
      <c r="T25" s="534">
        <v>0</v>
      </c>
      <c r="U25" s="419">
        <v>0</v>
      </c>
      <c r="V25" s="403">
        <v>0</v>
      </c>
      <c r="W25" s="625">
        <v>0</v>
      </c>
      <c r="X25" s="534">
        <v>0</v>
      </c>
      <c r="Y25" s="419">
        <v>0</v>
      </c>
      <c r="Z25" s="420">
        <v>0</v>
      </c>
      <c r="AA25" s="521">
        <v>0</v>
      </c>
      <c r="AB25" s="534">
        <v>0</v>
      </c>
      <c r="AC25" s="401"/>
      <c r="AD25" s="401"/>
      <c r="AE25" s="1135"/>
      <c r="AF25" s="51" t="s">
        <v>547</v>
      </c>
      <c r="AG25" s="410">
        <v>0</v>
      </c>
      <c r="AH25" s="582">
        <v>1905.8</v>
      </c>
      <c r="AI25" s="583">
        <v>1002</v>
      </c>
      <c r="AJ25" s="578">
        <f t="shared" si="6"/>
        <v>0.5257634589148914</v>
      </c>
      <c r="AK25" s="410">
        <v>0</v>
      </c>
      <c r="AL25" s="587">
        <v>0</v>
      </c>
      <c r="AM25" s="583">
        <v>0</v>
      </c>
      <c r="AN25" s="580">
        <v>0</v>
      </c>
      <c r="AO25" s="410">
        <v>0</v>
      </c>
      <c r="AP25" s="411">
        <v>0</v>
      </c>
      <c r="AQ25" s="587">
        <v>0</v>
      </c>
      <c r="AR25" s="580">
        <v>0</v>
      </c>
      <c r="AS25" s="1135"/>
      <c r="AT25" s="51" t="s">
        <v>547</v>
      </c>
      <c r="AU25" s="582">
        <v>0</v>
      </c>
      <c r="AV25" s="582">
        <v>0</v>
      </c>
      <c r="AW25" s="583">
        <v>0</v>
      </c>
      <c r="AX25" s="580">
        <v>0</v>
      </c>
      <c r="AY25" s="582">
        <f t="shared" si="2"/>
        <v>0</v>
      </c>
      <c r="AZ25" s="410">
        <f t="shared" si="2"/>
        <v>1905.8</v>
      </c>
      <c r="BA25" s="411">
        <f t="shared" si="7"/>
        <v>1002</v>
      </c>
      <c r="BB25" s="586">
        <f t="shared" si="3"/>
        <v>0.5257634589148914</v>
      </c>
      <c r="BC25" s="11"/>
      <c r="BD25" s="11"/>
      <c r="BE25" s="11"/>
      <c r="BF25" s="21"/>
    </row>
    <row r="26" spans="1:58" ht="27" customHeight="1">
      <c r="A26" s="1150"/>
      <c r="B26" s="53" t="s">
        <v>548</v>
      </c>
      <c r="C26" s="412">
        <v>0</v>
      </c>
      <c r="D26" s="413">
        <v>0</v>
      </c>
      <c r="E26" s="526">
        <v>0</v>
      </c>
      <c r="F26" s="545">
        <v>0</v>
      </c>
      <c r="G26" s="540">
        <v>0</v>
      </c>
      <c r="H26" s="541">
        <v>0</v>
      </c>
      <c r="I26" s="542">
        <v>0</v>
      </c>
      <c r="J26" s="543">
        <v>0</v>
      </c>
      <c r="K26" s="544">
        <v>0</v>
      </c>
      <c r="L26" s="541">
        <v>0</v>
      </c>
      <c r="M26" s="526">
        <v>0</v>
      </c>
      <c r="N26" s="545">
        <v>0</v>
      </c>
      <c r="O26" s="1135"/>
      <c r="P26" s="53" t="s">
        <v>548</v>
      </c>
      <c r="Q26" s="544">
        <v>0</v>
      </c>
      <c r="R26" s="541">
        <v>0</v>
      </c>
      <c r="S26" s="565">
        <v>0</v>
      </c>
      <c r="T26" s="545">
        <v>0</v>
      </c>
      <c r="U26" s="544">
        <v>0</v>
      </c>
      <c r="V26" s="630">
        <v>0</v>
      </c>
      <c r="W26" s="626">
        <v>0</v>
      </c>
      <c r="X26" s="545">
        <v>0</v>
      </c>
      <c r="Y26" s="544">
        <v>0</v>
      </c>
      <c r="Z26" s="541">
        <v>0</v>
      </c>
      <c r="AA26" s="542">
        <v>0</v>
      </c>
      <c r="AB26" s="537">
        <v>0</v>
      </c>
      <c r="AC26" s="401"/>
      <c r="AD26" s="401"/>
      <c r="AE26" s="1135"/>
      <c r="AF26" s="53" t="s">
        <v>548</v>
      </c>
      <c r="AG26" s="412">
        <v>0</v>
      </c>
      <c r="AH26" s="588">
        <v>25000</v>
      </c>
      <c r="AI26" s="589">
        <v>19122</v>
      </c>
      <c r="AJ26" s="578">
        <f t="shared" si="6"/>
        <v>0.76488</v>
      </c>
      <c r="AK26" s="412">
        <v>0</v>
      </c>
      <c r="AL26" s="590">
        <v>0</v>
      </c>
      <c r="AM26" s="589">
        <v>0</v>
      </c>
      <c r="AN26" s="591">
        <v>0</v>
      </c>
      <c r="AO26" s="412">
        <v>0</v>
      </c>
      <c r="AP26" s="413">
        <v>0</v>
      </c>
      <c r="AQ26" s="590">
        <v>0</v>
      </c>
      <c r="AR26" s="591">
        <v>0</v>
      </c>
      <c r="AS26" s="1135"/>
      <c r="AT26" s="53" t="s">
        <v>548</v>
      </c>
      <c r="AU26" s="588">
        <v>0</v>
      </c>
      <c r="AV26" s="588">
        <v>0</v>
      </c>
      <c r="AW26" s="589">
        <v>0</v>
      </c>
      <c r="AX26" s="591">
        <v>0</v>
      </c>
      <c r="AY26" s="588">
        <f t="shared" si="2"/>
        <v>0</v>
      </c>
      <c r="AZ26" s="412">
        <f t="shared" si="2"/>
        <v>25000</v>
      </c>
      <c r="BA26" s="413">
        <f t="shared" si="7"/>
        <v>19122</v>
      </c>
      <c r="BB26" s="586">
        <f t="shared" si="3"/>
        <v>0.76488</v>
      </c>
      <c r="BC26" s="11"/>
      <c r="BD26" s="11"/>
      <c r="BE26" s="11"/>
      <c r="BF26" s="21"/>
    </row>
    <row r="27" spans="1:58" ht="27" customHeight="1">
      <c r="A27" s="1151"/>
      <c r="B27" s="54" t="s">
        <v>425</v>
      </c>
      <c r="C27" s="414">
        <f>SUM(C11:C26)</f>
        <v>14641</v>
      </c>
      <c r="D27" s="415">
        <f>SUM(D11:D26)</f>
        <v>20749</v>
      </c>
      <c r="E27" s="527">
        <f>SUM(E11:E26)</f>
        <v>15570</v>
      </c>
      <c r="F27" s="557">
        <f t="shared" si="4"/>
        <v>0.7503976095233506</v>
      </c>
      <c r="G27" s="546">
        <f>SUM(G11:G26)</f>
        <v>4029</v>
      </c>
      <c r="H27" s="529">
        <f>SUM(H11:H26)</f>
        <v>6047</v>
      </c>
      <c r="I27" s="527">
        <f>SUM(I11:I26)</f>
        <v>6619</v>
      </c>
      <c r="J27" s="547">
        <f>I27/H27</f>
        <v>1.0945923598478584</v>
      </c>
      <c r="K27" s="530">
        <f>SUM(K11:K26)</f>
        <v>108950</v>
      </c>
      <c r="L27" s="529">
        <f>SUM(L11:L26)</f>
        <v>98304</v>
      </c>
      <c r="M27" s="527">
        <f>SUM(M11:M26)</f>
        <v>58447</v>
      </c>
      <c r="N27" s="548">
        <f>M27/L27</f>
        <v>0.5945536295572916</v>
      </c>
      <c r="O27" s="1135"/>
      <c r="P27" s="43" t="s">
        <v>425</v>
      </c>
      <c r="Q27" s="530">
        <f>SUM(Q11:Q26)</f>
        <v>18302</v>
      </c>
      <c r="R27" s="529">
        <f>SUM(R11:R26)</f>
        <v>25904</v>
      </c>
      <c r="S27" s="566">
        <f>SUM(S11:S26)</f>
        <v>19701</v>
      </c>
      <c r="T27" s="548">
        <f>S27/R27</f>
        <v>0.7605389129092032</v>
      </c>
      <c r="U27" s="530">
        <f>SUM(U11:U26)</f>
        <v>9690</v>
      </c>
      <c r="V27" s="631">
        <f>SUM(V11:V26)</f>
        <v>1190</v>
      </c>
      <c r="W27" s="629">
        <f>SUM(W11:W26)</f>
        <v>126</v>
      </c>
      <c r="X27" s="567">
        <f>W27/V27</f>
        <v>0.10588235294117647</v>
      </c>
      <c r="Y27" s="529">
        <f>SUM(Y11:Y26)</f>
        <v>6259</v>
      </c>
      <c r="Z27" s="529">
        <f>SUM(Z11:Z26)</f>
        <v>9288</v>
      </c>
      <c r="AA27" s="527">
        <f>SUM(AA11:AA26)</f>
        <v>7513</v>
      </c>
      <c r="AB27" s="567">
        <f>AA27/Z27</f>
        <v>0.8088931955211025</v>
      </c>
      <c r="AC27" s="416"/>
      <c r="AD27" s="416"/>
      <c r="AE27" s="1136"/>
      <c r="AF27" s="10" t="s">
        <v>425</v>
      </c>
      <c r="AG27" s="592">
        <f>SUM(AG11:AG26)</f>
        <v>170877.1</v>
      </c>
      <c r="AH27" s="593">
        <f>SUM(AH11:AH26)</f>
        <v>380769.39999999997</v>
      </c>
      <c r="AI27" s="594">
        <f>SUM(AI11:AI26)</f>
        <v>536901</v>
      </c>
      <c r="AJ27" s="567">
        <f>AI27/AH27</f>
        <v>1.4100424036175176</v>
      </c>
      <c r="AK27" s="595">
        <f>SUM(AK11:AK26)</f>
        <v>14481</v>
      </c>
      <c r="AL27" s="595">
        <f>SUM(AL11:AL26)</f>
        <v>18814</v>
      </c>
      <c r="AM27" s="594">
        <f>SUM(AM11:AM26)</f>
        <v>18041</v>
      </c>
      <c r="AN27" s="567">
        <f>AM27/AL27</f>
        <v>0.9589135749973424</v>
      </c>
      <c r="AO27" s="595">
        <f>SUM(AO11:AO26)</f>
        <v>7071</v>
      </c>
      <c r="AP27" s="595">
        <f>SUM(AP11:AP23)</f>
        <v>7071</v>
      </c>
      <c r="AQ27" s="594">
        <f>SUM(AQ11:AQ26)</f>
        <v>4213</v>
      </c>
      <c r="AR27" s="567">
        <f>AQ27/AP27</f>
        <v>0.5958138877103663</v>
      </c>
      <c r="AS27" s="1136"/>
      <c r="AT27" s="49" t="s">
        <v>425</v>
      </c>
      <c r="AU27" s="595">
        <f>SUM(AU11:AU26)</f>
        <v>1084</v>
      </c>
      <c r="AV27" s="595">
        <f>SUM(AV11:AV26)</f>
        <v>1084</v>
      </c>
      <c r="AW27" s="594">
        <f>SUM(AW11:AW23)</f>
        <v>1112</v>
      </c>
      <c r="AX27" s="567">
        <f>AW27/AV27</f>
        <v>1.0258302583025831</v>
      </c>
      <c r="AY27" s="614">
        <f>SUM(AY11:AY26)</f>
        <v>355384.1</v>
      </c>
      <c r="AZ27" s="632">
        <f>SUM(AZ11:AZ26)</f>
        <v>569220.4</v>
      </c>
      <c r="BA27" s="571">
        <f>SUM(BA11:BA26)</f>
        <v>668243</v>
      </c>
      <c r="BB27" s="567">
        <f t="shared" si="3"/>
        <v>1.1739617905472115</v>
      </c>
      <c r="BC27" s="17"/>
      <c r="BD27" s="17"/>
      <c r="BE27" s="17"/>
      <c r="BF27" s="18"/>
    </row>
    <row r="28" spans="1:58" ht="27" customHeight="1">
      <c r="A28" s="1131" t="s">
        <v>422</v>
      </c>
      <c r="B28" s="55" t="s">
        <v>383</v>
      </c>
      <c r="C28" s="417">
        <v>13612</v>
      </c>
      <c r="D28" s="418">
        <v>12212</v>
      </c>
      <c r="E28" s="528">
        <v>12105</v>
      </c>
      <c r="F28" s="532">
        <f t="shared" si="4"/>
        <v>0.9912381264330167</v>
      </c>
      <c r="G28" s="549">
        <v>4019</v>
      </c>
      <c r="H28" s="418">
        <v>6501</v>
      </c>
      <c r="I28" s="528">
        <v>6673</v>
      </c>
      <c r="J28" s="532">
        <f>I28/H28</f>
        <v>1.0264574680818335</v>
      </c>
      <c r="K28" s="550">
        <v>90127</v>
      </c>
      <c r="L28" s="551">
        <v>93927</v>
      </c>
      <c r="M28" s="528">
        <v>98628</v>
      </c>
      <c r="N28" s="534">
        <f>M28/L28</f>
        <v>1.0500495065316682</v>
      </c>
      <c r="O28" s="1132" t="s">
        <v>422</v>
      </c>
      <c r="P28" s="41" t="s">
        <v>383</v>
      </c>
      <c r="Q28" s="550">
        <v>27135</v>
      </c>
      <c r="R28" s="551">
        <v>24135</v>
      </c>
      <c r="S28" s="558">
        <v>24027</v>
      </c>
      <c r="T28" s="563">
        <f>S28/R28</f>
        <v>0.9955251709136109</v>
      </c>
      <c r="U28" s="419">
        <v>0</v>
      </c>
      <c r="V28" s="419">
        <v>0</v>
      </c>
      <c r="W28" s="627">
        <v>0</v>
      </c>
      <c r="X28" s="534">
        <v>0</v>
      </c>
      <c r="Y28" s="399">
        <v>104</v>
      </c>
      <c r="Z28" s="562">
        <v>104</v>
      </c>
      <c r="AA28" s="560">
        <v>106</v>
      </c>
      <c r="AB28" s="563">
        <f>AA28/Z28</f>
        <v>1.0192307692307692</v>
      </c>
      <c r="AC28" s="401"/>
      <c r="AD28" s="401"/>
      <c r="AE28" s="1135" t="s">
        <v>422</v>
      </c>
      <c r="AF28" s="48" t="s">
        <v>383</v>
      </c>
      <c r="AG28" s="596">
        <v>12000</v>
      </c>
      <c r="AH28" s="597">
        <v>12014</v>
      </c>
      <c r="AI28" s="598">
        <v>18814</v>
      </c>
      <c r="AJ28" s="581">
        <f>AI28/AH28</f>
        <v>1.5660063259530548</v>
      </c>
      <c r="AK28" s="576">
        <v>106</v>
      </c>
      <c r="AL28" s="576">
        <v>106</v>
      </c>
      <c r="AM28" s="577">
        <v>181</v>
      </c>
      <c r="AN28" s="580">
        <f>AM28/AL28</f>
        <v>1.7075471698113207</v>
      </c>
      <c r="AO28" s="576">
        <v>0</v>
      </c>
      <c r="AP28" s="576">
        <v>0</v>
      </c>
      <c r="AQ28" s="577">
        <v>0</v>
      </c>
      <c r="AR28" s="581">
        <v>0</v>
      </c>
      <c r="AS28" s="1135" t="s">
        <v>422</v>
      </c>
      <c r="AT28" s="44" t="s">
        <v>383</v>
      </c>
      <c r="AU28" s="576">
        <v>0</v>
      </c>
      <c r="AV28" s="576">
        <v>0</v>
      </c>
      <c r="AW28" s="577">
        <v>0</v>
      </c>
      <c r="AX28" s="581">
        <v>0</v>
      </c>
      <c r="AY28" s="575">
        <f aca="true" t="shared" si="8" ref="AY28:AZ37">C28+G28+K28+Q28+U28+Y28+AG28+AK28+AO28+AU28</f>
        <v>147103</v>
      </c>
      <c r="AZ28" s="575">
        <f t="shared" si="8"/>
        <v>148999</v>
      </c>
      <c r="BA28" s="579">
        <f t="shared" si="7"/>
        <v>160534</v>
      </c>
      <c r="BB28" s="581">
        <f t="shared" si="3"/>
        <v>1.0774166269572278</v>
      </c>
      <c r="BC28" s="11"/>
      <c r="BD28" s="11"/>
      <c r="BE28" s="11"/>
      <c r="BF28" s="21"/>
    </row>
    <row r="29" spans="1:58" ht="27" customHeight="1">
      <c r="A29" s="1131"/>
      <c r="B29" s="51" t="s">
        <v>397</v>
      </c>
      <c r="C29" s="419">
        <v>6067</v>
      </c>
      <c r="D29" s="420">
        <v>5267</v>
      </c>
      <c r="E29" s="524">
        <v>5246</v>
      </c>
      <c r="F29" s="534">
        <f t="shared" si="4"/>
        <v>0.9960129105752801</v>
      </c>
      <c r="G29" s="533">
        <v>960</v>
      </c>
      <c r="H29" s="420">
        <v>1900</v>
      </c>
      <c r="I29" s="524">
        <v>1505</v>
      </c>
      <c r="J29" s="534">
        <f>I29/H29</f>
        <v>0.7921052631578948</v>
      </c>
      <c r="K29" s="419">
        <v>32815</v>
      </c>
      <c r="L29" s="420">
        <v>33815</v>
      </c>
      <c r="M29" s="524">
        <v>33324</v>
      </c>
      <c r="N29" s="534">
        <f>M29/L29</f>
        <v>0.985479816649416</v>
      </c>
      <c r="O29" s="1133"/>
      <c r="P29" s="42" t="s">
        <v>397</v>
      </c>
      <c r="Q29" s="419">
        <v>5266</v>
      </c>
      <c r="R29" s="420">
        <v>4166</v>
      </c>
      <c r="S29" s="561">
        <v>3413</v>
      </c>
      <c r="T29" s="563">
        <f aca="true" t="shared" si="9" ref="T29:T36">S29/R29</f>
        <v>0.8192510801728277</v>
      </c>
      <c r="U29" s="550">
        <v>1359</v>
      </c>
      <c r="V29" s="550">
        <v>1359</v>
      </c>
      <c r="W29" s="625">
        <v>1462</v>
      </c>
      <c r="X29" s="534">
        <f>W29/V29</f>
        <v>1.0757910228108905</v>
      </c>
      <c r="Y29" s="568">
        <v>6900</v>
      </c>
      <c r="Z29" s="568">
        <v>7400</v>
      </c>
      <c r="AA29" s="521">
        <v>7500</v>
      </c>
      <c r="AB29" s="534">
        <f>AA29/Z29</f>
        <v>1.0135135135135136</v>
      </c>
      <c r="AC29" s="401"/>
      <c r="AD29" s="401"/>
      <c r="AE29" s="1135"/>
      <c r="AF29" s="13" t="s">
        <v>397</v>
      </c>
      <c r="AG29" s="410">
        <v>10791</v>
      </c>
      <c r="AH29" s="582">
        <v>10825</v>
      </c>
      <c r="AI29" s="583">
        <v>10946</v>
      </c>
      <c r="AJ29" s="580">
        <f aca="true" t="shared" si="10" ref="AJ29:AJ37">AI29/AH29</f>
        <v>1.0111778290993072</v>
      </c>
      <c r="AK29" s="582">
        <v>15900</v>
      </c>
      <c r="AL29" s="582">
        <v>15900</v>
      </c>
      <c r="AM29" s="583">
        <v>16691</v>
      </c>
      <c r="AN29" s="580">
        <f>AM29/AL29</f>
        <v>1.049748427672956</v>
      </c>
      <c r="AO29" s="582">
        <v>37</v>
      </c>
      <c r="AP29" s="582">
        <v>37</v>
      </c>
      <c r="AQ29" s="583">
        <v>37</v>
      </c>
      <c r="AR29" s="580">
        <f>AQ29/AP29</f>
        <v>1</v>
      </c>
      <c r="AS29" s="1133"/>
      <c r="AT29" s="45" t="s">
        <v>397</v>
      </c>
      <c r="AU29" s="582">
        <v>1130</v>
      </c>
      <c r="AV29" s="582">
        <v>1130</v>
      </c>
      <c r="AW29" s="583">
        <v>1505</v>
      </c>
      <c r="AX29" s="580">
        <f>AW29/AV29</f>
        <v>1.331858407079646</v>
      </c>
      <c r="AY29" s="410">
        <f t="shared" si="8"/>
        <v>81225</v>
      </c>
      <c r="AZ29" s="410">
        <f t="shared" si="8"/>
        <v>81799</v>
      </c>
      <c r="BA29" s="411">
        <f t="shared" si="7"/>
        <v>81629</v>
      </c>
      <c r="BB29" s="580">
        <f t="shared" si="3"/>
        <v>0.9979217349845353</v>
      </c>
      <c r="BC29" s="11"/>
      <c r="BD29" s="11"/>
      <c r="BE29" s="11"/>
      <c r="BF29" s="21"/>
    </row>
    <row r="30" spans="1:58" ht="27" customHeight="1">
      <c r="A30" s="1131"/>
      <c r="B30" s="51" t="s">
        <v>384</v>
      </c>
      <c r="C30" s="419">
        <v>0</v>
      </c>
      <c r="D30" s="420">
        <v>0</v>
      </c>
      <c r="E30" s="524">
        <v>0</v>
      </c>
      <c r="F30" s="534">
        <v>0</v>
      </c>
      <c r="G30" s="533">
        <v>0</v>
      </c>
      <c r="H30" s="420">
        <v>0</v>
      </c>
      <c r="I30" s="524">
        <v>0</v>
      </c>
      <c r="J30" s="534">
        <v>0</v>
      </c>
      <c r="K30" s="419">
        <v>0</v>
      </c>
      <c r="L30" s="420">
        <v>0</v>
      </c>
      <c r="M30" s="524">
        <v>0</v>
      </c>
      <c r="N30" s="534">
        <v>0</v>
      </c>
      <c r="O30" s="1133"/>
      <c r="P30" s="42" t="s">
        <v>384</v>
      </c>
      <c r="Q30" s="419">
        <v>0</v>
      </c>
      <c r="R30" s="420">
        <v>0</v>
      </c>
      <c r="S30" s="561">
        <v>0</v>
      </c>
      <c r="T30" s="563">
        <v>0</v>
      </c>
      <c r="U30" s="419">
        <v>0</v>
      </c>
      <c r="V30" s="419">
        <v>0</v>
      </c>
      <c r="W30" s="625">
        <v>0</v>
      </c>
      <c r="X30" s="534">
        <v>0</v>
      </c>
      <c r="Y30" s="562">
        <v>0</v>
      </c>
      <c r="Z30" s="562">
        <v>0</v>
      </c>
      <c r="AA30" s="521">
        <v>0</v>
      </c>
      <c r="AB30" s="534">
        <v>0</v>
      </c>
      <c r="AC30" s="401"/>
      <c r="AD30" s="401"/>
      <c r="AE30" s="1135"/>
      <c r="AF30" s="13" t="s">
        <v>384</v>
      </c>
      <c r="AG30" s="410">
        <v>5640</v>
      </c>
      <c r="AH30" s="582">
        <v>5640</v>
      </c>
      <c r="AI30" s="583">
        <v>2494</v>
      </c>
      <c r="AJ30" s="580">
        <f t="shared" si="10"/>
        <v>0.4421985815602837</v>
      </c>
      <c r="AK30" s="582">
        <v>0</v>
      </c>
      <c r="AL30" s="582">
        <v>0</v>
      </c>
      <c r="AM30" s="583">
        <v>0</v>
      </c>
      <c r="AN30" s="580">
        <v>0</v>
      </c>
      <c r="AO30" s="582">
        <v>0</v>
      </c>
      <c r="AP30" s="582">
        <v>0</v>
      </c>
      <c r="AQ30" s="583">
        <v>0</v>
      </c>
      <c r="AR30" s="580">
        <v>0</v>
      </c>
      <c r="AS30" s="1133"/>
      <c r="AT30" s="45" t="s">
        <v>384</v>
      </c>
      <c r="AU30" s="582">
        <v>900</v>
      </c>
      <c r="AV30" s="582">
        <v>900</v>
      </c>
      <c r="AW30" s="583">
        <v>611</v>
      </c>
      <c r="AX30" s="580">
        <f>AW30/AV30</f>
        <v>0.6788888888888889</v>
      </c>
      <c r="AY30" s="410">
        <f t="shared" si="8"/>
        <v>6540</v>
      </c>
      <c r="AZ30" s="410">
        <f t="shared" si="8"/>
        <v>6540</v>
      </c>
      <c r="BA30" s="411">
        <f t="shared" si="7"/>
        <v>3105</v>
      </c>
      <c r="BB30" s="580">
        <f t="shared" si="3"/>
        <v>0.47477064220183485</v>
      </c>
      <c r="BC30" s="11"/>
      <c r="BD30" s="11"/>
      <c r="BE30" s="11"/>
      <c r="BF30" s="21"/>
    </row>
    <row r="31" spans="1:58" ht="27" customHeight="1">
      <c r="A31" s="1131"/>
      <c r="B31" s="51" t="s">
        <v>385</v>
      </c>
      <c r="C31" s="419">
        <v>1200</v>
      </c>
      <c r="D31" s="420">
        <v>1200</v>
      </c>
      <c r="E31" s="524">
        <v>1182</v>
      </c>
      <c r="F31" s="534">
        <f t="shared" si="4"/>
        <v>0.985</v>
      </c>
      <c r="G31" s="533">
        <v>5</v>
      </c>
      <c r="H31" s="420">
        <v>1</v>
      </c>
      <c r="I31" s="524">
        <v>0</v>
      </c>
      <c r="J31" s="534">
        <f>I31/H31</f>
        <v>0</v>
      </c>
      <c r="K31" s="419">
        <v>390</v>
      </c>
      <c r="L31" s="420">
        <v>840</v>
      </c>
      <c r="M31" s="524">
        <v>990</v>
      </c>
      <c r="N31" s="534">
        <f>M31/L31</f>
        <v>1.1785714285714286</v>
      </c>
      <c r="O31" s="1133"/>
      <c r="P31" s="42" t="s">
        <v>385</v>
      </c>
      <c r="Q31" s="419">
        <v>0</v>
      </c>
      <c r="R31" s="420">
        <v>360</v>
      </c>
      <c r="S31" s="561">
        <v>403</v>
      </c>
      <c r="T31" s="563">
        <f t="shared" si="9"/>
        <v>1.1194444444444445</v>
      </c>
      <c r="U31" s="419">
        <v>50</v>
      </c>
      <c r="V31" s="419">
        <v>50</v>
      </c>
      <c r="W31" s="625">
        <v>41</v>
      </c>
      <c r="X31" s="534">
        <f>W31/V31</f>
        <v>0.82</v>
      </c>
      <c r="Y31" s="562">
        <v>40</v>
      </c>
      <c r="Z31" s="562">
        <v>70</v>
      </c>
      <c r="AA31" s="521">
        <v>85</v>
      </c>
      <c r="AB31" s="534">
        <f>AA31/Z31</f>
        <v>1.2142857142857142</v>
      </c>
      <c r="AC31" s="401"/>
      <c r="AD31" s="401"/>
      <c r="AE31" s="1135"/>
      <c r="AF31" s="13" t="s">
        <v>385</v>
      </c>
      <c r="AG31" s="410">
        <v>1475</v>
      </c>
      <c r="AH31" s="582">
        <v>1475</v>
      </c>
      <c r="AI31" s="583">
        <v>1356</v>
      </c>
      <c r="AJ31" s="580">
        <f t="shared" si="10"/>
        <v>0.9193220338983051</v>
      </c>
      <c r="AK31" s="582">
        <v>250</v>
      </c>
      <c r="AL31" s="582">
        <v>350</v>
      </c>
      <c r="AM31" s="583">
        <v>334</v>
      </c>
      <c r="AN31" s="580">
        <f>AM31/AL31</f>
        <v>0.9542857142857143</v>
      </c>
      <c r="AO31" s="582">
        <v>5</v>
      </c>
      <c r="AP31" s="582">
        <v>5</v>
      </c>
      <c r="AQ31" s="583">
        <v>23</v>
      </c>
      <c r="AR31" s="580">
        <f>AQ31/AP31</f>
        <v>4.6</v>
      </c>
      <c r="AS31" s="1133"/>
      <c r="AT31" s="45" t="s">
        <v>385</v>
      </c>
      <c r="AU31" s="582">
        <v>7</v>
      </c>
      <c r="AV31" s="582">
        <v>7</v>
      </c>
      <c r="AW31" s="583">
        <v>15</v>
      </c>
      <c r="AX31" s="580">
        <f>AW31/AV31</f>
        <v>2.142857142857143</v>
      </c>
      <c r="AY31" s="410">
        <f t="shared" si="8"/>
        <v>3422</v>
      </c>
      <c r="AZ31" s="410">
        <f t="shared" si="8"/>
        <v>4358</v>
      </c>
      <c r="BA31" s="411">
        <f t="shared" si="7"/>
        <v>4429</v>
      </c>
      <c r="BB31" s="580">
        <f t="shared" si="3"/>
        <v>1.0162918770078018</v>
      </c>
      <c r="BC31" s="11"/>
      <c r="BD31" s="11"/>
      <c r="BE31" s="11"/>
      <c r="BF31" s="21"/>
    </row>
    <row r="32" spans="1:58" ht="27" customHeight="1">
      <c r="A32" s="1131"/>
      <c r="B32" s="51" t="s">
        <v>2</v>
      </c>
      <c r="C32" s="419">
        <v>150</v>
      </c>
      <c r="D32" s="420">
        <v>480</v>
      </c>
      <c r="E32" s="524">
        <v>461</v>
      </c>
      <c r="F32" s="534">
        <f t="shared" si="4"/>
        <v>0.9604166666666667</v>
      </c>
      <c r="G32" s="533">
        <v>0</v>
      </c>
      <c r="H32" s="420">
        <v>51</v>
      </c>
      <c r="I32" s="524">
        <v>1821</v>
      </c>
      <c r="J32" s="534">
        <f>I32/H32</f>
        <v>35.705882352941174</v>
      </c>
      <c r="K32" s="419">
        <v>100</v>
      </c>
      <c r="L32" s="420">
        <v>700</v>
      </c>
      <c r="M32" s="524">
        <v>3456</v>
      </c>
      <c r="N32" s="534">
        <f>M32/L32</f>
        <v>4.937142857142857</v>
      </c>
      <c r="O32" s="1133"/>
      <c r="P32" s="42" t="s">
        <v>2</v>
      </c>
      <c r="Q32" s="419">
        <v>150</v>
      </c>
      <c r="R32" s="420">
        <v>268</v>
      </c>
      <c r="S32" s="561">
        <v>322</v>
      </c>
      <c r="T32" s="563">
        <f t="shared" si="9"/>
        <v>1.2014925373134329</v>
      </c>
      <c r="U32" s="419">
        <v>0</v>
      </c>
      <c r="V32" s="419">
        <v>0</v>
      </c>
      <c r="W32" s="625">
        <v>0</v>
      </c>
      <c r="X32" s="534">
        <v>0</v>
      </c>
      <c r="Y32" s="562">
        <v>0</v>
      </c>
      <c r="Z32" s="562">
        <v>0</v>
      </c>
      <c r="AA32" s="521">
        <v>37</v>
      </c>
      <c r="AB32" s="534">
        <v>0</v>
      </c>
      <c r="AC32" s="401"/>
      <c r="AD32" s="401"/>
      <c r="AE32" s="1135"/>
      <c r="AF32" s="13" t="s">
        <v>2</v>
      </c>
      <c r="AG32" s="410">
        <v>2647.7</v>
      </c>
      <c r="AH32" s="582">
        <v>4579.3</v>
      </c>
      <c r="AI32" s="583">
        <v>7999</v>
      </c>
      <c r="AJ32" s="580">
        <f t="shared" si="10"/>
        <v>1.7467735243377809</v>
      </c>
      <c r="AK32" s="582">
        <v>0</v>
      </c>
      <c r="AL32" s="582">
        <v>0</v>
      </c>
      <c r="AM32" s="583">
        <v>11</v>
      </c>
      <c r="AN32" s="580">
        <v>0</v>
      </c>
      <c r="AO32" s="582">
        <v>0</v>
      </c>
      <c r="AP32" s="582">
        <v>0</v>
      </c>
      <c r="AQ32" s="583">
        <v>0</v>
      </c>
      <c r="AR32" s="580">
        <v>0</v>
      </c>
      <c r="AS32" s="1133"/>
      <c r="AT32" s="45" t="s">
        <v>2</v>
      </c>
      <c r="AU32" s="582">
        <v>7</v>
      </c>
      <c r="AV32" s="582">
        <v>7</v>
      </c>
      <c r="AW32" s="583">
        <v>6</v>
      </c>
      <c r="AX32" s="580">
        <f>AW32/AV32</f>
        <v>0.8571428571428571</v>
      </c>
      <c r="AY32" s="410">
        <f t="shared" si="8"/>
        <v>3054.7</v>
      </c>
      <c r="AZ32" s="410">
        <f t="shared" si="8"/>
        <v>6085.3</v>
      </c>
      <c r="BA32" s="411">
        <f t="shared" si="7"/>
        <v>14113</v>
      </c>
      <c r="BB32" s="580">
        <f t="shared" si="3"/>
        <v>2.3191954381871067</v>
      </c>
      <c r="BC32" s="11"/>
      <c r="BD32" s="11"/>
      <c r="BE32" s="11"/>
      <c r="BF32" s="21"/>
    </row>
    <row r="33" spans="1:58" ht="27" customHeight="1">
      <c r="A33" s="1131"/>
      <c r="B33" s="51" t="s">
        <v>429</v>
      </c>
      <c r="C33" s="419">
        <v>0</v>
      </c>
      <c r="D33" s="420">
        <v>0</v>
      </c>
      <c r="E33" s="524">
        <v>0</v>
      </c>
      <c r="F33" s="534">
        <v>0</v>
      </c>
      <c r="G33" s="533">
        <v>0</v>
      </c>
      <c r="H33" s="420">
        <v>0</v>
      </c>
      <c r="I33" s="524">
        <v>0</v>
      </c>
      <c r="J33" s="534">
        <v>0</v>
      </c>
      <c r="K33" s="419">
        <v>0</v>
      </c>
      <c r="L33" s="420">
        <v>0</v>
      </c>
      <c r="M33" s="524">
        <v>0</v>
      </c>
      <c r="N33" s="534">
        <v>0</v>
      </c>
      <c r="O33" s="1133"/>
      <c r="P33" s="42" t="s">
        <v>429</v>
      </c>
      <c r="Q33" s="419">
        <v>0</v>
      </c>
      <c r="R33" s="420">
        <v>0</v>
      </c>
      <c r="S33" s="561">
        <v>0</v>
      </c>
      <c r="T33" s="563">
        <v>0</v>
      </c>
      <c r="U33" s="419">
        <v>0</v>
      </c>
      <c r="V33" s="419">
        <v>0</v>
      </c>
      <c r="W33" s="625">
        <v>0</v>
      </c>
      <c r="X33" s="534">
        <v>0</v>
      </c>
      <c r="Y33" s="562">
        <v>0</v>
      </c>
      <c r="Z33" s="562">
        <v>0</v>
      </c>
      <c r="AA33" s="521">
        <v>0</v>
      </c>
      <c r="AB33" s="534">
        <v>0</v>
      </c>
      <c r="AC33" s="401"/>
      <c r="AD33" s="401"/>
      <c r="AE33" s="1135"/>
      <c r="AF33" s="13" t="s">
        <v>429</v>
      </c>
      <c r="AG33" s="410">
        <v>345043</v>
      </c>
      <c r="AH33" s="582">
        <v>302877</v>
      </c>
      <c r="AI33" s="583">
        <v>347322</v>
      </c>
      <c r="AJ33" s="580">
        <f t="shared" si="10"/>
        <v>1.1467427371507246</v>
      </c>
      <c r="AK33" s="582">
        <v>0</v>
      </c>
      <c r="AL33" s="582">
        <v>0</v>
      </c>
      <c r="AM33" s="583">
        <v>0</v>
      </c>
      <c r="AN33" s="580">
        <v>0</v>
      </c>
      <c r="AO33" s="582">
        <v>0</v>
      </c>
      <c r="AP33" s="582">
        <v>0</v>
      </c>
      <c r="AQ33" s="583">
        <v>0</v>
      </c>
      <c r="AR33" s="580">
        <v>0</v>
      </c>
      <c r="AS33" s="1133"/>
      <c r="AT33" s="45" t="s">
        <v>429</v>
      </c>
      <c r="AU33" s="582">
        <v>0</v>
      </c>
      <c r="AV33" s="582">
        <v>0</v>
      </c>
      <c r="AW33" s="583">
        <v>0</v>
      </c>
      <c r="AX33" s="580">
        <v>0</v>
      </c>
      <c r="AY33" s="410">
        <f t="shared" si="8"/>
        <v>345043</v>
      </c>
      <c r="AZ33" s="410">
        <f t="shared" si="8"/>
        <v>302877</v>
      </c>
      <c r="BA33" s="411">
        <f t="shared" si="7"/>
        <v>347322</v>
      </c>
      <c r="BB33" s="580">
        <f t="shared" si="3"/>
        <v>1.1467427371507246</v>
      </c>
      <c r="BC33" s="11"/>
      <c r="BD33" s="11"/>
      <c r="BE33" s="11"/>
      <c r="BF33" s="21"/>
    </row>
    <row r="34" spans="1:58" ht="27" customHeight="1">
      <c r="A34" s="1131"/>
      <c r="B34" s="51" t="s">
        <v>0</v>
      </c>
      <c r="C34" s="419">
        <v>0</v>
      </c>
      <c r="D34" s="420">
        <v>0</v>
      </c>
      <c r="E34" s="524">
        <v>0</v>
      </c>
      <c r="F34" s="534">
        <v>0</v>
      </c>
      <c r="G34" s="533">
        <v>0</v>
      </c>
      <c r="H34" s="420">
        <v>0</v>
      </c>
      <c r="I34" s="524">
        <v>0</v>
      </c>
      <c r="J34" s="534">
        <v>0</v>
      </c>
      <c r="K34" s="419">
        <v>0</v>
      </c>
      <c r="L34" s="420">
        <v>0</v>
      </c>
      <c r="M34" s="524">
        <v>0</v>
      </c>
      <c r="N34" s="534">
        <v>0</v>
      </c>
      <c r="O34" s="1133"/>
      <c r="P34" s="42" t="s">
        <v>0</v>
      </c>
      <c r="Q34" s="419">
        <v>0</v>
      </c>
      <c r="R34" s="420">
        <v>0</v>
      </c>
      <c r="S34" s="561">
        <v>0</v>
      </c>
      <c r="T34" s="563">
        <v>0</v>
      </c>
      <c r="U34" s="419">
        <v>0</v>
      </c>
      <c r="V34" s="419">
        <v>0</v>
      </c>
      <c r="W34" s="625">
        <v>0</v>
      </c>
      <c r="X34" s="534">
        <v>0</v>
      </c>
      <c r="Y34" s="562">
        <v>0</v>
      </c>
      <c r="Z34" s="562">
        <v>0</v>
      </c>
      <c r="AA34" s="521">
        <v>0</v>
      </c>
      <c r="AB34" s="534">
        <v>0</v>
      </c>
      <c r="AC34" s="401"/>
      <c r="AD34" s="401"/>
      <c r="AE34" s="1135"/>
      <c r="AF34" s="13" t="s">
        <v>0</v>
      </c>
      <c r="AG34" s="410">
        <v>4957</v>
      </c>
      <c r="AH34" s="582">
        <v>45800</v>
      </c>
      <c r="AI34" s="583">
        <v>49123</v>
      </c>
      <c r="AJ34" s="580">
        <f t="shared" si="10"/>
        <v>1.0725545851528384</v>
      </c>
      <c r="AK34" s="582">
        <v>0</v>
      </c>
      <c r="AL34" s="582">
        <v>0</v>
      </c>
      <c r="AM34" s="583">
        <v>0</v>
      </c>
      <c r="AN34" s="580">
        <v>0</v>
      </c>
      <c r="AO34" s="582">
        <v>0</v>
      </c>
      <c r="AP34" s="582">
        <v>0</v>
      </c>
      <c r="AQ34" s="583">
        <v>0</v>
      </c>
      <c r="AR34" s="580">
        <v>0</v>
      </c>
      <c r="AS34" s="1133"/>
      <c r="AT34" s="45" t="s">
        <v>0</v>
      </c>
      <c r="AU34" s="582">
        <v>0</v>
      </c>
      <c r="AV34" s="582">
        <v>0</v>
      </c>
      <c r="AW34" s="583">
        <v>0</v>
      </c>
      <c r="AX34" s="580">
        <v>0</v>
      </c>
      <c r="AY34" s="410">
        <f t="shared" si="8"/>
        <v>4957</v>
      </c>
      <c r="AZ34" s="410">
        <f t="shared" si="8"/>
        <v>45800</v>
      </c>
      <c r="BA34" s="411">
        <f t="shared" si="7"/>
        <v>49123</v>
      </c>
      <c r="BB34" s="580">
        <f t="shared" si="3"/>
        <v>1.0725545851528384</v>
      </c>
      <c r="BC34" s="11"/>
      <c r="BD34" s="11"/>
      <c r="BE34" s="11"/>
      <c r="BF34" s="21"/>
    </row>
    <row r="35" spans="1:58" ht="27" customHeight="1">
      <c r="A35" s="1131"/>
      <c r="B35" s="51" t="s">
        <v>386</v>
      </c>
      <c r="C35" s="419">
        <v>1000</v>
      </c>
      <c r="D35" s="420">
        <v>500</v>
      </c>
      <c r="E35" s="524">
        <v>1175</v>
      </c>
      <c r="F35" s="534">
        <f t="shared" si="4"/>
        <v>2.35</v>
      </c>
      <c r="G35" s="533">
        <v>1987</v>
      </c>
      <c r="H35" s="420">
        <v>1987</v>
      </c>
      <c r="I35" s="524">
        <v>2041</v>
      </c>
      <c r="J35" s="534">
        <f>I35/H35</f>
        <v>1.027176648213387</v>
      </c>
      <c r="K35" s="419">
        <v>4000</v>
      </c>
      <c r="L35" s="420">
        <v>4000</v>
      </c>
      <c r="M35" s="524">
        <v>4956</v>
      </c>
      <c r="N35" s="534">
        <f>M35/L35</f>
        <v>1.239</v>
      </c>
      <c r="O35" s="1133"/>
      <c r="P35" s="42" t="s">
        <v>386</v>
      </c>
      <c r="Q35" s="419">
        <v>0</v>
      </c>
      <c r="R35" s="420">
        <v>200</v>
      </c>
      <c r="S35" s="561">
        <v>2201</v>
      </c>
      <c r="T35" s="563">
        <f t="shared" si="9"/>
        <v>11.005</v>
      </c>
      <c r="U35" s="419">
        <v>0</v>
      </c>
      <c r="V35" s="419">
        <v>0</v>
      </c>
      <c r="W35" s="625">
        <v>0</v>
      </c>
      <c r="X35" s="534">
        <v>0</v>
      </c>
      <c r="Y35" s="562">
        <v>0</v>
      </c>
      <c r="Z35" s="562">
        <v>40</v>
      </c>
      <c r="AA35" s="521">
        <v>47</v>
      </c>
      <c r="AB35" s="534">
        <f>AA35/Z35</f>
        <v>1.175</v>
      </c>
      <c r="AC35" s="401"/>
      <c r="AD35" s="401"/>
      <c r="AE35" s="1135"/>
      <c r="AF35" s="13" t="s">
        <v>386</v>
      </c>
      <c r="AG35" s="410">
        <v>0</v>
      </c>
      <c r="AH35" s="582">
        <v>0</v>
      </c>
      <c r="AI35" s="583">
        <v>154</v>
      </c>
      <c r="AJ35" s="580">
        <v>0</v>
      </c>
      <c r="AK35" s="582">
        <v>45</v>
      </c>
      <c r="AL35" s="582">
        <v>45</v>
      </c>
      <c r="AM35" s="583">
        <v>60</v>
      </c>
      <c r="AN35" s="580">
        <f>AM35/AL35</f>
        <v>1.3333333333333333</v>
      </c>
      <c r="AO35" s="582">
        <v>0</v>
      </c>
      <c r="AP35" s="582">
        <v>0</v>
      </c>
      <c r="AQ35" s="583">
        <v>0</v>
      </c>
      <c r="AR35" s="580">
        <v>0</v>
      </c>
      <c r="AS35" s="1133"/>
      <c r="AT35" s="45" t="s">
        <v>386</v>
      </c>
      <c r="AU35" s="582">
        <v>0</v>
      </c>
      <c r="AV35" s="582">
        <v>0</v>
      </c>
      <c r="AW35" s="583">
        <v>0</v>
      </c>
      <c r="AX35" s="580">
        <v>0</v>
      </c>
      <c r="AY35" s="410">
        <f t="shared" si="8"/>
        <v>7032</v>
      </c>
      <c r="AZ35" s="410">
        <f t="shared" si="8"/>
        <v>6772</v>
      </c>
      <c r="BA35" s="411">
        <f t="shared" si="7"/>
        <v>10634</v>
      </c>
      <c r="BB35" s="580">
        <f t="shared" si="3"/>
        <v>1.5702894270525694</v>
      </c>
      <c r="BC35" s="11"/>
      <c r="BD35" s="11"/>
      <c r="BE35" s="11"/>
      <c r="BF35" s="21"/>
    </row>
    <row r="36" spans="1:58" ht="27" customHeight="1">
      <c r="A36" s="1131"/>
      <c r="B36" s="51" t="s">
        <v>1</v>
      </c>
      <c r="C36" s="421">
        <v>126</v>
      </c>
      <c r="D36" s="422">
        <v>40</v>
      </c>
      <c r="E36" s="525">
        <v>40</v>
      </c>
      <c r="F36" s="537">
        <f t="shared" si="4"/>
        <v>1</v>
      </c>
      <c r="G36" s="535">
        <v>0</v>
      </c>
      <c r="H36" s="536">
        <v>0</v>
      </c>
      <c r="I36" s="525">
        <v>0</v>
      </c>
      <c r="J36" s="537">
        <v>0</v>
      </c>
      <c r="K36" s="419">
        <v>310</v>
      </c>
      <c r="L36" s="420">
        <v>420</v>
      </c>
      <c r="M36" s="524">
        <v>423</v>
      </c>
      <c r="N36" s="534">
        <f>M36/L36</f>
        <v>1.0071428571428571</v>
      </c>
      <c r="O36" s="1133"/>
      <c r="P36" s="42" t="s">
        <v>1</v>
      </c>
      <c r="Q36" s="419">
        <v>1157</v>
      </c>
      <c r="R36" s="420">
        <v>1157</v>
      </c>
      <c r="S36" s="561">
        <v>955</v>
      </c>
      <c r="T36" s="563">
        <f t="shared" si="9"/>
        <v>0.8254105445116681</v>
      </c>
      <c r="U36" s="419">
        <v>0</v>
      </c>
      <c r="V36" s="419">
        <v>0</v>
      </c>
      <c r="W36" s="625">
        <v>0</v>
      </c>
      <c r="X36" s="534">
        <v>0</v>
      </c>
      <c r="Y36" s="562">
        <v>0</v>
      </c>
      <c r="Z36" s="562">
        <v>0</v>
      </c>
      <c r="AA36" s="521">
        <v>0</v>
      </c>
      <c r="AB36" s="534">
        <v>0</v>
      </c>
      <c r="AC36" s="401"/>
      <c r="AD36" s="401"/>
      <c r="AE36" s="1135"/>
      <c r="AF36" s="16" t="s">
        <v>1</v>
      </c>
      <c r="AG36" s="410">
        <v>1500</v>
      </c>
      <c r="AH36" s="582">
        <v>1500</v>
      </c>
      <c r="AI36" s="583">
        <v>736</v>
      </c>
      <c r="AJ36" s="580">
        <f t="shared" si="10"/>
        <v>0.49066666666666664</v>
      </c>
      <c r="AK36" s="582">
        <v>0</v>
      </c>
      <c r="AL36" s="582">
        <v>0</v>
      </c>
      <c r="AM36" s="583">
        <v>0</v>
      </c>
      <c r="AN36" s="580">
        <v>0</v>
      </c>
      <c r="AO36" s="582">
        <v>0</v>
      </c>
      <c r="AP36" s="582">
        <v>0</v>
      </c>
      <c r="AQ36" s="583">
        <v>0</v>
      </c>
      <c r="AR36" s="580">
        <v>0</v>
      </c>
      <c r="AS36" s="1133"/>
      <c r="AT36" s="45" t="s">
        <v>1</v>
      </c>
      <c r="AU36" s="582">
        <v>0</v>
      </c>
      <c r="AV36" s="582">
        <v>0</v>
      </c>
      <c r="AW36" s="583">
        <v>0</v>
      </c>
      <c r="AX36" s="580">
        <v>0</v>
      </c>
      <c r="AY36" s="405">
        <f t="shared" si="8"/>
        <v>3093</v>
      </c>
      <c r="AZ36" s="405">
        <f t="shared" si="8"/>
        <v>3117</v>
      </c>
      <c r="BA36" s="411">
        <f t="shared" si="7"/>
        <v>2154</v>
      </c>
      <c r="BB36" s="580">
        <f t="shared" si="3"/>
        <v>0.6910490856592878</v>
      </c>
      <c r="BC36" s="11"/>
      <c r="BD36" s="11"/>
      <c r="BE36" s="11"/>
      <c r="BF36" s="21"/>
    </row>
    <row r="37" spans="1:58" ht="27" customHeight="1">
      <c r="A37" s="1131"/>
      <c r="B37" s="616" t="s">
        <v>549</v>
      </c>
      <c r="C37" s="421">
        <v>0</v>
      </c>
      <c r="D37" s="617">
        <v>0</v>
      </c>
      <c r="E37" s="525">
        <v>0</v>
      </c>
      <c r="F37" s="537">
        <v>0</v>
      </c>
      <c r="G37" s="535">
        <v>0</v>
      </c>
      <c r="H37" s="536">
        <v>0</v>
      </c>
      <c r="I37" s="525">
        <v>0</v>
      </c>
      <c r="J37" s="618">
        <v>0</v>
      </c>
      <c r="K37" s="552">
        <v>0</v>
      </c>
      <c r="L37" s="553">
        <v>0</v>
      </c>
      <c r="M37" s="554">
        <v>0</v>
      </c>
      <c r="N37" s="555">
        <v>0</v>
      </c>
      <c r="O37" s="1133"/>
      <c r="P37" s="425" t="s">
        <v>549</v>
      </c>
      <c r="Q37" s="552">
        <v>0</v>
      </c>
      <c r="R37" s="553">
        <v>0</v>
      </c>
      <c r="S37" s="569">
        <v>0</v>
      </c>
      <c r="T37" s="555">
        <v>0</v>
      </c>
      <c r="U37" s="552">
        <v>0</v>
      </c>
      <c r="V37" s="552">
        <v>0</v>
      </c>
      <c r="W37" s="626">
        <v>0</v>
      </c>
      <c r="X37" s="534">
        <v>0</v>
      </c>
      <c r="Y37" s="570">
        <v>0</v>
      </c>
      <c r="Z37" s="570">
        <v>0</v>
      </c>
      <c r="AA37" s="619">
        <v>0</v>
      </c>
      <c r="AB37" s="534">
        <v>0</v>
      </c>
      <c r="AC37" s="401"/>
      <c r="AD37" s="401"/>
      <c r="AE37" s="1135"/>
      <c r="AF37" s="425" t="s">
        <v>549</v>
      </c>
      <c r="AG37" s="410">
        <v>0</v>
      </c>
      <c r="AH37" s="582">
        <v>193200</v>
      </c>
      <c r="AI37" s="583">
        <v>347472</v>
      </c>
      <c r="AJ37" s="580">
        <f t="shared" si="10"/>
        <v>1.7985093167701864</v>
      </c>
      <c r="AK37" s="582">
        <v>0</v>
      </c>
      <c r="AL37" s="582">
        <v>0</v>
      </c>
      <c r="AM37" s="583">
        <v>0</v>
      </c>
      <c r="AN37" s="580">
        <v>0</v>
      </c>
      <c r="AO37" s="582">
        <v>0</v>
      </c>
      <c r="AP37" s="582">
        <v>0</v>
      </c>
      <c r="AQ37" s="583">
        <v>0</v>
      </c>
      <c r="AR37" s="580">
        <v>0</v>
      </c>
      <c r="AS37" s="1133"/>
      <c r="AT37" s="425" t="s">
        <v>549</v>
      </c>
      <c r="AU37" s="582">
        <v>0</v>
      </c>
      <c r="AV37" s="582">
        <v>0</v>
      </c>
      <c r="AW37" s="583">
        <v>0</v>
      </c>
      <c r="AX37" s="580">
        <v>0</v>
      </c>
      <c r="AY37" s="582">
        <f t="shared" si="8"/>
        <v>0</v>
      </c>
      <c r="AZ37" s="410">
        <f t="shared" si="8"/>
        <v>193200</v>
      </c>
      <c r="BA37" s="411">
        <f t="shared" si="7"/>
        <v>347472</v>
      </c>
      <c r="BB37" s="580">
        <f t="shared" si="3"/>
        <v>1.7985093167701864</v>
      </c>
      <c r="BC37" s="11"/>
      <c r="BD37" s="11"/>
      <c r="BE37" s="11"/>
      <c r="BF37" s="21"/>
    </row>
    <row r="38" spans="1:58" ht="27" customHeight="1">
      <c r="A38" s="1131"/>
      <c r="B38" s="28" t="s">
        <v>605</v>
      </c>
      <c r="C38" s="423">
        <v>0</v>
      </c>
      <c r="D38" s="424">
        <v>0</v>
      </c>
      <c r="E38" s="526">
        <v>0</v>
      </c>
      <c r="F38" s="545">
        <v>0</v>
      </c>
      <c r="G38" s="540">
        <v>0</v>
      </c>
      <c r="H38" s="541">
        <v>0</v>
      </c>
      <c r="I38" s="526">
        <v>0</v>
      </c>
      <c r="J38" s="543">
        <v>0</v>
      </c>
      <c r="K38" s="544">
        <v>0</v>
      </c>
      <c r="L38" s="541">
        <v>0</v>
      </c>
      <c r="M38" s="526">
        <v>0</v>
      </c>
      <c r="N38" s="545">
        <v>0</v>
      </c>
      <c r="O38" s="1133"/>
      <c r="P38" s="425" t="s">
        <v>605</v>
      </c>
      <c r="Q38" s="544">
        <v>0</v>
      </c>
      <c r="R38" s="541">
        <v>0</v>
      </c>
      <c r="S38" s="565">
        <v>0</v>
      </c>
      <c r="T38" s="545">
        <v>0</v>
      </c>
      <c r="U38" s="544">
        <v>0</v>
      </c>
      <c r="V38" s="544">
        <v>0</v>
      </c>
      <c r="W38" s="628">
        <v>0</v>
      </c>
      <c r="X38" s="534">
        <v>0</v>
      </c>
      <c r="Y38" s="620">
        <v>0</v>
      </c>
      <c r="Z38" s="620">
        <v>0</v>
      </c>
      <c r="AA38" s="526">
        <v>0</v>
      </c>
      <c r="AB38" s="537">
        <v>0</v>
      </c>
      <c r="AC38" s="401"/>
      <c r="AD38" s="401"/>
      <c r="AE38" s="1135"/>
      <c r="AF38" s="425" t="s">
        <v>605</v>
      </c>
      <c r="AG38" s="412">
        <v>0</v>
      </c>
      <c r="AH38" s="588">
        <v>0</v>
      </c>
      <c r="AI38" s="589">
        <v>-66932</v>
      </c>
      <c r="AJ38" s="591">
        <v>0</v>
      </c>
      <c r="AK38" s="588">
        <v>0</v>
      </c>
      <c r="AL38" s="588">
        <v>0</v>
      </c>
      <c r="AM38" s="589">
        <v>0</v>
      </c>
      <c r="AN38" s="591">
        <v>0</v>
      </c>
      <c r="AO38" s="588">
        <v>0</v>
      </c>
      <c r="AP38" s="588">
        <v>0</v>
      </c>
      <c r="AQ38" s="589">
        <v>0</v>
      </c>
      <c r="AR38" s="591">
        <v>0</v>
      </c>
      <c r="AS38" s="1133"/>
      <c r="AT38" s="425" t="s">
        <v>605</v>
      </c>
      <c r="AU38" s="599">
        <v>0</v>
      </c>
      <c r="AV38" s="599">
        <v>0</v>
      </c>
      <c r="AW38" s="600">
        <v>0</v>
      </c>
      <c r="AX38" s="601">
        <v>0</v>
      </c>
      <c r="AY38" s="615">
        <v>0</v>
      </c>
      <c r="AZ38" s="633">
        <v>0</v>
      </c>
      <c r="BA38" s="413">
        <f t="shared" si="7"/>
        <v>-66932</v>
      </c>
      <c r="BB38" s="601">
        <v>0</v>
      </c>
      <c r="BC38" s="11"/>
      <c r="BD38" s="11"/>
      <c r="BE38" s="11"/>
      <c r="BF38" s="21"/>
    </row>
    <row r="39" spans="1:58" ht="27" customHeight="1">
      <c r="A39" s="1131"/>
      <c r="B39" s="54" t="s">
        <v>425</v>
      </c>
      <c r="C39" s="426">
        <f>SUM(C28:C38)</f>
        <v>22155</v>
      </c>
      <c r="D39" s="427">
        <f>SUM(D28:D38)</f>
        <v>19699</v>
      </c>
      <c r="E39" s="527">
        <f>SUM(E28:E38)</f>
        <v>20209</v>
      </c>
      <c r="F39" s="557">
        <f t="shared" si="4"/>
        <v>1.025889639067973</v>
      </c>
      <c r="G39" s="546">
        <f>SUM(G28:G38)</f>
        <v>6971</v>
      </c>
      <c r="H39" s="529">
        <f>SUM(H28:H38)</f>
        <v>10440</v>
      </c>
      <c r="I39" s="527">
        <f>SUM(I28:I38)</f>
        <v>12040</v>
      </c>
      <c r="J39" s="547">
        <f>I39/H39</f>
        <v>1.1532567049808429</v>
      </c>
      <c r="K39" s="530">
        <f>SUM(K28:K38)</f>
        <v>127742</v>
      </c>
      <c r="L39" s="529">
        <f>SUM(L28:L38)</f>
        <v>133702</v>
      </c>
      <c r="M39" s="527">
        <f>SUM(M28:M38)</f>
        <v>141777</v>
      </c>
      <c r="N39" s="548">
        <f>M39/L39</f>
        <v>1.0603955064247357</v>
      </c>
      <c r="O39" s="1134"/>
      <c r="P39" s="43" t="s">
        <v>425</v>
      </c>
      <c r="Q39" s="530">
        <f>SUM(Q28:Q38)</f>
        <v>33708</v>
      </c>
      <c r="R39" s="529">
        <f>SUM(R28:R37)</f>
        <v>30286</v>
      </c>
      <c r="S39" s="566">
        <f>SUM(S28:S38)</f>
        <v>31321</v>
      </c>
      <c r="T39" s="548">
        <f>S39/R39</f>
        <v>1.0341742059037178</v>
      </c>
      <c r="U39" s="530">
        <f>SUM(U28:U38)</f>
        <v>1409</v>
      </c>
      <c r="V39" s="530">
        <f>SUM(V28:V38)</f>
        <v>1409</v>
      </c>
      <c r="W39" s="629">
        <f>SUM(W28:W38)</f>
        <v>1503</v>
      </c>
      <c r="X39" s="567">
        <f>W39/V39</f>
        <v>1.0667139815471967</v>
      </c>
      <c r="Y39" s="530">
        <f>SUM(Y28:Y38)</f>
        <v>7044</v>
      </c>
      <c r="Z39" s="529">
        <f>SUM(Z28:Z38)</f>
        <v>7614</v>
      </c>
      <c r="AA39" s="571">
        <f>SUM(AA28:AA38)</f>
        <v>7775</v>
      </c>
      <c r="AB39" s="567">
        <f>AA39/Z39</f>
        <v>1.0211452587339112</v>
      </c>
      <c r="AC39" s="416"/>
      <c r="AD39" s="416"/>
      <c r="AE39" s="1136"/>
      <c r="AF39" s="14" t="s">
        <v>425</v>
      </c>
      <c r="AG39" s="592">
        <f>SUM(AG28:AG38)</f>
        <v>384053.7</v>
      </c>
      <c r="AH39" s="593">
        <f>SUM(AH28:AH38)</f>
        <v>577910.3</v>
      </c>
      <c r="AI39" s="594">
        <f>SUM(AI28:AI38)</f>
        <v>719484</v>
      </c>
      <c r="AJ39" s="567">
        <f>AI39/AH39</f>
        <v>1.2449752150117412</v>
      </c>
      <c r="AK39" s="595">
        <f>SUM(AK28:AK38)</f>
        <v>16301</v>
      </c>
      <c r="AL39" s="595">
        <f>SUM(AL28:AL36)</f>
        <v>16401</v>
      </c>
      <c r="AM39" s="594">
        <f>SUM(AM28:AM38)</f>
        <v>17277</v>
      </c>
      <c r="AN39" s="567">
        <f>AM39/AL39</f>
        <v>1.0534113773550393</v>
      </c>
      <c r="AO39" s="595">
        <f>SUM(AO28:AO38)</f>
        <v>42</v>
      </c>
      <c r="AP39" s="595">
        <f>SUM(AP28:AP36)</f>
        <v>42</v>
      </c>
      <c r="AQ39" s="594">
        <f>SUM(AQ28:AQ38)</f>
        <v>60</v>
      </c>
      <c r="AR39" s="567">
        <f>AQ39/AP39</f>
        <v>1.4285714285714286</v>
      </c>
      <c r="AS39" s="1134"/>
      <c r="AT39" s="22" t="s">
        <v>425</v>
      </c>
      <c r="AU39" s="595">
        <f>SUM(AU28:AU38)</f>
        <v>2044</v>
      </c>
      <c r="AV39" s="595">
        <f>SUM(AV28:AV38)</f>
        <v>2044</v>
      </c>
      <c r="AW39" s="594">
        <f>SUM(AW28:AW38)</f>
        <v>2137</v>
      </c>
      <c r="AX39" s="567">
        <f>AW39/AV39</f>
        <v>1.0454990215264188</v>
      </c>
      <c r="AY39" s="614">
        <f>SUM(AY28:AY38)</f>
        <v>601469.7</v>
      </c>
      <c r="AZ39" s="632">
        <f>SUM(AZ28:AZ38)</f>
        <v>799547.3</v>
      </c>
      <c r="BA39" s="571">
        <f>SUM(BA28:BA38)</f>
        <v>953583</v>
      </c>
      <c r="BB39" s="567">
        <f>BA39/AZ39</f>
        <v>1.1926536428801648</v>
      </c>
      <c r="BC39" s="17"/>
      <c r="BD39" s="17"/>
      <c r="BE39" s="17"/>
      <c r="BF39" s="18"/>
    </row>
    <row r="40" spans="1:58" ht="39.75" customHeight="1">
      <c r="A40" s="1137" t="s">
        <v>424</v>
      </c>
      <c r="B40" s="1138"/>
      <c r="C40" s="530">
        <f>C39-C27</f>
        <v>7514</v>
      </c>
      <c r="D40" s="529">
        <f>D39-D27</f>
        <v>-1050</v>
      </c>
      <c r="E40" s="529">
        <f>E39-E27</f>
        <v>4639</v>
      </c>
      <c r="F40" s="548">
        <f t="shared" si="4"/>
        <v>-4.418095238095238</v>
      </c>
      <c r="G40" s="530">
        <f>G39-G27</f>
        <v>2942</v>
      </c>
      <c r="H40" s="529">
        <f>H39-H27</f>
        <v>4393</v>
      </c>
      <c r="I40" s="529">
        <f>I39-I27</f>
        <v>5421</v>
      </c>
      <c r="J40" s="556">
        <f>I40/H40</f>
        <v>1.2340086501251992</v>
      </c>
      <c r="K40" s="530">
        <f>K39-K27</f>
        <v>18792</v>
      </c>
      <c r="L40" s="529">
        <f>L39-L27</f>
        <v>35398</v>
      </c>
      <c r="M40" s="529">
        <f>M39-M27</f>
        <v>83330</v>
      </c>
      <c r="N40" s="548">
        <f>M40/L40</f>
        <v>2.35408780157071</v>
      </c>
      <c r="O40" s="1139" t="s">
        <v>424</v>
      </c>
      <c r="P40" s="1140"/>
      <c r="Q40" s="530">
        <f>Q39-Q27</f>
        <v>15406</v>
      </c>
      <c r="R40" s="529">
        <f>R39-R27</f>
        <v>4382</v>
      </c>
      <c r="S40" s="529">
        <f>S39-S27</f>
        <v>11620</v>
      </c>
      <c r="T40" s="548">
        <f>E40/R40</f>
        <v>1.0586490187129165</v>
      </c>
      <c r="U40" s="530">
        <f>U39-U27</f>
        <v>-8281</v>
      </c>
      <c r="V40" s="530">
        <f>V39-V27</f>
        <v>219</v>
      </c>
      <c r="W40" s="530">
        <f>W39-W27</f>
        <v>1377</v>
      </c>
      <c r="X40" s="567">
        <f>W40/V40</f>
        <v>6.287671232876712</v>
      </c>
      <c r="Y40" s="530">
        <f>Y39-Y27</f>
        <v>785</v>
      </c>
      <c r="Z40" s="529">
        <f>Z39-Z27</f>
        <v>-1674</v>
      </c>
      <c r="AA40" s="529">
        <f>AA39-AA27</f>
        <v>262</v>
      </c>
      <c r="AB40" s="623"/>
      <c r="AC40" s="279"/>
      <c r="AD40" s="279"/>
      <c r="AE40" s="1141" t="s">
        <v>424</v>
      </c>
      <c r="AF40" s="1142"/>
      <c r="AG40" s="592">
        <f>AG39-AG27</f>
        <v>213176.6</v>
      </c>
      <c r="AH40" s="593">
        <f>AH39-AH27</f>
        <v>197140.90000000008</v>
      </c>
      <c r="AI40" s="594">
        <f>AI39-AI27</f>
        <v>182583</v>
      </c>
      <c r="AJ40" s="567">
        <f>AI40/AH40</f>
        <v>0.9261548466097087</v>
      </c>
      <c r="AK40" s="592">
        <f>AK39-AK27</f>
        <v>1820</v>
      </c>
      <c r="AL40" s="595">
        <f>AL39-AL27</f>
        <v>-2413</v>
      </c>
      <c r="AM40" s="571">
        <f>AM39-AM27</f>
        <v>-764</v>
      </c>
      <c r="AN40" s="567">
        <f>AM40/AL40</f>
        <v>0.31661831744716123</v>
      </c>
      <c r="AO40" s="592">
        <f>AO39-AO27</f>
        <v>-7029</v>
      </c>
      <c r="AP40" s="592">
        <f>AP39-AP27</f>
        <v>-7029</v>
      </c>
      <c r="AQ40" s="571">
        <f>AQ39-AQ27</f>
        <v>-4153</v>
      </c>
      <c r="AR40" s="567">
        <f>AQ40/AP40</f>
        <v>0.5908379570351401</v>
      </c>
      <c r="AS40" s="1143" t="s">
        <v>424</v>
      </c>
      <c r="AT40" s="1144"/>
      <c r="AU40" s="592">
        <f>AU39-AU27</f>
        <v>960</v>
      </c>
      <c r="AV40" s="593">
        <f>AV39-AV27</f>
        <v>960</v>
      </c>
      <c r="AW40" s="594">
        <f>AW39-AW27</f>
        <v>1025</v>
      </c>
      <c r="AX40" s="567">
        <f>AW40/AV40</f>
        <v>1.0677083333333333</v>
      </c>
      <c r="AY40" s="595">
        <f>AY39-AY27</f>
        <v>246085.59999999998</v>
      </c>
      <c r="AZ40" s="592">
        <f>AZ39-AZ27</f>
        <v>230326.90000000002</v>
      </c>
      <c r="BA40" s="571">
        <f>BA39-BA27</f>
        <v>285340</v>
      </c>
      <c r="BB40" s="567">
        <f>BA40/AZ40</f>
        <v>1.238847915723261</v>
      </c>
      <c r="BC40" s="17"/>
      <c r="BD40" s="17"/>
      <c r="BE40" s="17"/>
      <c r="BF40" s="18"/>
    </row>
    <row r="41" spans="2:28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572"/>
      <c r="R41" s="572"/>
      <c r="S41" s="572"/>
      <c r="T41" s="572"/>
      <c r="U41" s="572"/>
      <c r="V41" s="572"/>
      <c r="W41" s="572"/>
      <c r="X41" s="572"/>
      <c r="Y41" s="572"/>
      <c r="Z41" s="573"/>
      <c r="AA41" s="573"/>
      <c r="AB41" s="573"/>
    </row>
    <row r="42" spans="2:25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2:25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2:25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2:25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2:25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2:25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2:25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2:25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2:25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2:25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2:25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</sheetData>
  <sheetProtection/>
  <mergeCells count="52">
    <mergeCell ref="O2:P3"/>
    <mergeCell ref="O1:AA1"/>
    <mergeCell ref="AR4:AR10"/>
    <mergeCell ref="AO2:AR2"/>
    <mergeCell ref="Y2:AB2"/>
    <mergeCell ref="Q2:T2"/>
    <mergeCell ref="A1:M1"/>
    <mergeCell ref="AO4:AP10"/>
    <mergeCell ref="U2:X2"/>
    <mergeCell ref="A4:A10"/>
    <mergeCell ref="U4:V10"/>
    <mergeCell ref="O4:O10"/>
    <mergeCell ref="G2:J2"/>
    <mergeCell ref="K2:N2"/>
    <mergeCell ref="A2:B3"/>
    <mergeCell ref="C2:F2"/>
    <mergeCell ref="AS1:BA1"/>
    <mergeCell ref="AE2:AF3"/>
    <mergeCell ref="AG2:AJ2"/>
    <mergeCell ref="AK2:AN2"/>
    <mergeCell ref="AS2:AT3"/>
    <mergeCell ref="AU2:AX2"/>
    <mergeCell ref="AY2:BB2"/>
    <mergeCell ref="AE1:AQ1"/>
    <mergeCell ref="BC2:BF2"/>
    <mergeCell ref="AE4:AE10"/>
    <mergeCell ref="AG4:AH10"/>
    <mergeCell ref="AJ4:AJ10"/>
    <mergeCell ref="AK4:AL10"/>
    <mergeCell ref="AN4:AN10"/>
    <mergeCell ref="AS4:AS10"/>
    <mergeCell ref="AU4:AV10"/>
    <mergeCell ref="AX4:AX10"/>
    <mergeCell ref="AY4:AZ10"/>
    <mergeCell ref="BB4:BB10"/>
    <mergeCell ref="BC4:BD10"/>
    <mergeCell ref="BF4:BF10"/>
    <mergeCell ref="A11:A27"/>
    <mergeCell ref="O11:O27"/>
    <mergeCell ref="AE11:AE27"/>
    <mergeCell ref="AS11:AS27"/>
    <mergeCell ref="Y4:Z10"/>
    <mergeCell ref="X4:X10"/>
    <mergeCell ref="AB4:AB10"/>
    <mergeCell ref="A28:A39"/>
    <mergeCell ref="O28:O39"/>
    <mergeCell ref="AE28:AE39"/>
    <mergeCell ref="AS28:AS39"/>
    <mergeCell ref="A40:B40"/>
    <mergeCell ref="O40:P40"/>
    <mergeCell ref="AE40:AF40"/>
    <mergeCell ref="AS40:AT40"/>
  </mergeCells>
  <printOptions horizontalCentered="1"/>
  <pageMargins left="0.15748031496062992" right="0.15748031496062992" top="0.5511811023622047" bottom="0.35433070866141736" header="0.2755905511811024" footer="0.1968503937007874"/>
  <pageSetup fitToHeight="2" horizontalDpi="600" verticalDpi="600" orientation="portrait" paperSize="9" scale="61" r:id="rId1"/>
  <headerFooter alignWithMargins="0">
    <oddFooter>&amp;L&amp;"Times New Roman,Obyčejné"Závěrečný účet 2012</oddFooter>
  </headerFooter>
  <colBreaks count="3" manualBreakCount="3">
    <brk id="14" max="39" man="1"/>
    <brk id="28" max="39" man="1"/>
    <brk id="44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44"/>
  <sheetViews>
    <sheetView view="pageBreakPreview" zoomScale="60" zoomScalePageLayoutView="70" workbookViewId="0" topLeftCell="C49">
      <selection activeCell="N65" sqref="N65"/>
    </sheetView>
  </sheetViews>
  <sheetFormatPr defaultColWidth="15.375" defaultRowHeight="12.75"/>
  <cols>
    <col min="1" max="1" width="4.625" style="2" customWidth="1"/>
    <col min="2" max="2" width="60.875" style="2" customWidth="1"/>
    <col min="3" max="3" width="14.625" style="2" customWidth="1"/>
    <col min="4" max="4" width="15.125" style="2" customWidth="1"/>
    <col min="5" max="5" width="15.875" style="2" customWidth="1"/>
    <col min="6" max="6" width="14.375" style="2" customWidth="1"/>
    <col min="7" max="7" width="16.625" style="2" customWidth="1"/>
    <col min="8" max="8" width="16.375" style="2" customWidth="1"/>
    <col min="9" max="9" width="17.625" style="2" customWidth="1"/>
    <col min="10" max="10" width="16.125" style="2" customWidth="1"/>
    <col min="11" max="11" width="16.875" style="2" customWidth="1"/>
    <col min="12" max="12" width="16.75390625" style="2" customWidth="1"/>
    <col min="13" max="13" width="18.625" style="2" customWidth="1"/>
    <col min="14" max="14" width="16.75390625" style="2" customWidth="1"/>
    <col min="15" max="15" width="16.625" style="2" customWidth="1"/>
    <col min="16" max="16" width="16.375" style="2" customWidth="1"/>
    <col min="17" max="17" width="15.00390625" style="2" customWidth="1"/>
    <col min="18" max="18" width="14.00390625" style="2" customWidth="1"/>
    <col min="19" max="19" width="17.875" style="2" customWidth="1"/>
    <col min="20" max="20" width="16.625" style="2" customWidth="1"/>
    <col min="21" max="21" width="17.00390625" style="2" customWidth="1"/>
    <col min="22" max="22" width="15.75390625" style="2" customWidth="1"/>
    <col min="23" max="23" width="16.875" style="2" customWidth="1"/>
    <col min="24" max="24" width="15.75390625" style="2" customWidth="1"/>
    <col min="25" max="25" width="13.75390625" style="2" customWidth="1"/>
    <col min="26" max="26" width="15.875" style="2" customWidth="1"/>
    <col min="27" max="27" width="0.12890625" style="2" customWidth="1"/>
    <col min="28" max="16384" width="15.375" style="2" customWidth="1"/>
  </cols>
  <sheetData>
    <row r="1" spans="1:22" ht="114.75" customHeight="1">
      <c r="A1" s="1238" t="s">
        <v>556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238"/>
      <c r="P1" s="1238"/>
      <c r="Q1" s="1238"/>
      <c r="R1" s="1238"/>
      <c r="S1" s="1238"/>
      <c r="T1" s="1238"/>
      <c r="U1" s="1225" t="s">
        <v>744</v>
      </c>
      <c r="V1" s="1225"/>
    </row>
    <row r="2" spans="1:27" ht="35.25" customHeight="1">
      <c r="A2" s="1240" t="s">
        <v>409</v>
      </c>
      <c r="B2" s="1241"/>
      <c r="C2" s="1235" t="s">
        <v>550</v>
      </c>
      <c r="D2" s="1236"/>
      <c r="E2" s="1236"/>
      <c r="F2" s="1237"/>
      <c r="G2" s="1242" t="s">
        <v>551</v>
      </c>
      <c r="H2" s="1243"/>
      <c r="I2" s="1243"/>
      <c r="J2" s="1244"/>
      <c r="K2" s="1235" t="s">
        <v>552</v>
      </c>
      <c r="L2" s="1236"/>
      <c r="M2" s="1236"/>
      <c r="N2" s="1237"/>
      <c r="O2" s="1235" t="s">
        <v>78</v>
      </c>
      <c r="P2" s="1236"/>
      <c r="Q2" s="1236"/>
      <c r="R2" s="1237"/>
      <c r="S2" s="1226" t="s">
        <v>87</v>
      </c>
      <c r="T2" s="1227"/>
      <c r="U2" s="1227"/>
      <c r="V2" s="1228"/>
      <c r="AA2" s="104"/>
    </row>
    <row r="3" spans="1:27" ht="37.5" customHeight="1">
      <c r="A3" s="1241"/>
      <c r="B3" s="1241"/>
      <c r="C3" s="106" t="s">
        <v>410</v>
      </c>
      <c r="D3" s="107" t="s">
        <v>411</v>
      </c>
      <c r="E3" s="107" t="s">
        <v>412</v>
      </c>
      <c r="F3" s="108" t="s">
        <v>413</v>
      </c>
      <c r="G3" s="106" t="s">
        <v>410</v>
      </c>
      <c r="H3" s="107" t="s">
        <v>411</v>
      </c>
      <c r="I3" s="107" t="s">
        <v>412</v>
      </c>
      <c r="J3" s="108" t="s">
        <v>413</v>
      </c>
      <c r="K3" s="106" t="s">
        <v>410</v>
      </c>
      <c r="L3" s="107" t="s">
        <v>411</v>
      </c>
      <c r="M3" s="107" t="s">
        <v>412</v>
      </c>
      <c r="N3" s="108" t="s">
        <v>413</v>
      </c>
      <c r="O3" s="106" t="s">
        <v>410</v>
      </c>
      <c r="P3" s="107" t="s">
        <v>411</v>
      </c>
      <c r="Q3" s="107" t="s">
        <v>412</v>
      </c>
      <c r="R3" s="108" t="s">
        <v>414</v>
      </c>
      <c r="S3" s="106" t="s">
        <v>410</v>
      </c>
      <c r="T3" s="107" t="s">
        <v>411</v>
      </c>
      <c r="U3" s="107" t="s">
        <v>412</v>
      </c>
      <c r="V3" s="108" t="s">
        <v>414</v>
      </c>
      <c r="AA3" s="104"/>
    </row>
    <row r="4" spans="1:27" ht="39.75" customHeight="1">
      <c r="A4" s="1229" t="s">
        <v>421</v>
      </c>
      <c r="B4" s="110" t="s">
        <v>4</v>
      </c>
      <c r="C4" s="428">
        <v>0</v>
      </c>
      <c r="D4" s="428">
        <v>0</v>
      </c>
      <c r="E4" s="429">
        <v>0</v>
      </c>
      <c r="F4" s="430">
        <v>0</v>
      </c>
      <c r="G4" s="431">
        <v>12150</v>
      </c>
      <c r="H4" s="428">
        <v>19847.5</v>
      </c>
      <c r="I4" s="432">
        <v>12836</v>
      </c>
      <c r="J4" s="433">
        <f>I4/H4</f>
        <v>0.6467313263635218</v>
      </c>
      <c r="K4" s="428">
        <v>0</v>
      </c>
      <c r="L4" s="428">
        <v>0</v>
      </c>
      <c r="M4" s="429">
        <v>0</v>
      </c>
      <c r="N4" s="430">
        <v>0</v>
      </c>
      <c r="O4" s="431">
        <v>0</v>
      </c>
      <c r="P4" s="431">
        <v>0</v>
      </c>
      <c r="Q4" s="428">
        <v>0</v>
      </c>
      <c r="R4" s="925">
        <v>0</v>
      </c>
      <c r="S4" s="431">
        <v>0</v>
      </c>
      <c r="T4" s="428">
        <v>0</v>
      </c>
      <c r="U4" s="432">
        <v>0</v>
      </c>
      <c r="V4" s="430">
        <v>0</v>
      </c>
      <c r="AA4" s="104"/>
    </row>
    <row r="5" spans="1:27" ht="39.75" customHeight="1">
      <c r="A5" s="1230"/>
      <c r="B5" s="111" t="s">
        <v>5</v>
      </c>
      <c r="C5" s="434">
        <v>0</v>
      </c>
      <c r="D5" s="434">
        <v>0</v>
      </c>
      <c r="E5" s="435">
        <v>0</v>
      </c>
      <c r="F5" s="436">
        <v>0</v>
      </c>
      <c r="G5" s="437">
        <v>600</v>
      </c>
      <c r="H5" s="434">
        <v>1072</v>
      </c>
      <c r="I5" s="438">
        <v>557.3</v>
      </c>
      <c r="J5" s="433">
        <f>I5/H5</f>
        <v>0.5198694029850746</v>
      </c>
      <c r="K5" s="434">
        <v>0</v>
      </c>
      <c r="L5" s="434">
        <v>0</v>
      </c>
      <c r="M5" s="435">
        <v>0</v>
      </c>
      <c r="N5" s="436">
        <v>0</v>
      </c>
      <c r="O5" s="437">
        <v>0</v>
      </c>
      <c r="P5" s="437">
        <v>0</v>
      </c>
      <c r="Q5" s="434">
        <v>0</v>
      </c>
      <c r="R5" s="926">
        <v>0</v>
      </c>
      <c r="S5" s="437">
        <v>0</v>
      </c>
      <c r="T5" s="434">
        <v>3.8</v>
      </c>
      <c r="U5" s="438">
        <v>3.7</v>
      </c>
      <c r="V5" s="436">
        <f>U5/T5</f>
        <v>0.9736842105263159</v>
      </c>
      <c r="AA5" s="104"/>
    </row>
    <row r="6" spans="1:27" ht="39.75" customHeight="1">
      <c r="A6" s="1230"/>
      <c r="B6" s="112" t="s">
        <v>426</v>
      </c>
      <c r="C6" s="434">
        <v>0</v>
      </c>
      <c r="D6" s="434">
        <v>0</v>
      </c>
      <c r="E6" s="435">
        <v>0</v>
      </c>
      <c r="F6" s="436">
        <v>0</v>
      </c>
      <c r="G6" s="437">
        <v>1000</v>
      </c>
      <c r="H6" s="434">
        <v>1000</v>
      </c>
      <c r="I6" s="438">
        <v>1901</v>
      </c>
      <c r="J6" s="433">
        <f>I6/H6</f>
        <v>1.901</v>
      </c>
      <c r="K6" s="434">
        <v>0</v>
      </c>
      <c r="L6" s="434">
        <v>0</v>
      </c>
      <c r="M6" s="435">
        <v>0</v>
      </c>
      <c r="N6" s="436">
        <v>0</v>
      </c>
      <c r="O6" s="437">
        <v>0</v>
      </c>
      <c r="P6" s="437">
        <v>0</v>
      </c>
      <c r="Q6" s="434">
        <v>0</v>
      </c>
      <c r="R6" s="926">
        <v>0</v>
      </c>
      <c r="S6" s="437">
        <v>0</v>
      </c>
      <c r="T6" s="434">
        <v>0</v>
      </c>
      <c r="U6" s="438">
        <v>0</v>
      </c>
      <c r="V6" s="436">
        <v>0</v>
      </c>
      <c r="AA6" s="104"/>
    </row>
    <row r="7" spans="1:27" ht="39.75" customHeight="1">
      <c r="A7" s="1230"/>
      <c r="B7" s="111" t="s">
        <v>387</v>
      </c>
      <c r="C7" s="434">
        <v>150</v>
      </c>
      <c r="D7" s="434">
        <v>150</v>
      </c>
      <c r="E7" s="435">
        <v>15</v>
      </c>
      <c r="F7" s="436">
        <f>E7/D7</f>
        <v>0.1</v>
      </c>
      <c r="G7" s="437">
        <v>0</v>
      </c>
      <c r="H7" s="434">
        <v>0</v>
      </c>
      <c r="I7" s="438">
        <v>16</v>
      </c>
      <c r="J7" s="433">
        <v>0</v>
      </c>
      <c r="K7" s="434">
        <v>4290</v>
      </c>
      <c r="L7" s="434">
        <v>1750</v>
      </c>
      <c r="M7" s="435">
        <v>1448</v>
      </c>
      <c r="N7" s="436">
        <f>M7/L7</f>
        <v>0.8274285714285714</v>
      </c>
      <c r="O7" s="437">
        <v>0</v>
      </c>
      <c r="P7" s="437">
        <v>0</v>
      </c>
      <c r="Q7" s="434">
        <v>0</v>
      </c>
      <c r="R7" s="926">
        <v>0</v>
      </c>
      <c r="S7" s="437">
        <v>0</v>
      </c>
      <c r="T7" s="434">
        <v>0</v>
      </c>
      <c r="U7" s="438">
        <v>0</v>
      </c>
      <c r="V7" s="436">
        <v>0</v>
      </c>
      <c r="AA7" s="104"/>
    </row>
    <row r="8" spans="1:27" ht="39.75" customHeight="1">
      <c r="A8" s="1230"/>
      <c r="B8" s="111" t="s">
        <v>388</v>
      </c>
      <c r="C8" s="434">
        <v>0</v>
      </c>
      <c r="D8" s="434">
        <v>0</v>
      </c>
      <c r="E8" s="435">
        <v>0</v>
      </c>
      <c r="F8" s="436">
        <v>0</v>
      </c>
      <c r="G8" s="437">
        <v>175</v>
      </c>
      <c r="H8" s="434">
        <v>369.4</v>
      </c>
      <c r="I8" s="438">
        <v>349</v>
      </c>
      <c r="J8" s="433">
        <f>I8/H8</f>
        <v>0.9447753113156471</v>
      </c>
      <c r="K8" s="434">
        <v>0</v>
      </c>
      <c r="L8" s="434">
        <v>0</v>
      </c>
      <c r="M8" s="435">
        <v>0</v>
      </c>
      <c r="N8" s="436">
        <v>0</v>
      </c>
      <c r="O8" s="437">
        <v>0</v>
      </c>
      <c r="P8" s="437">
        <v>0</v>
      </c>
      <c r="Q8" s="434">
        <v>0</v>
      </c>
      <c r="R8" s="926">
        <v>0</v>
      </c>
      <c r="S8" s="437">
        <v>0</v>
      </c>
      <c r="T8" s="434">
        <v>0</v>
      </c>
      <c r="U8" s="438">
        <v>0</v>
      </c>
      <c r="V8" s="436">
        <v>0</v>
      </c>
      <c r="AA8" s="104"/>
    </row>
    <row r="9" spans="1:27" ht="39.75" customHeight="1">
      <c r="A9" s="1230"/>
      <c r="B9" s="111" t="s">
        <v>389</v>
      </c>
      <c r="C9" s="434">
        <v>0</v>
      </c>
      <c r="D9" s="434">
        <v>0</v>
      </c>
      <c r="E9" s="435">
        <v>0</v>
      </c>
      <c r="F9" s="436">
        <v>0</v>
      </c>
      <c r="G9" s="437">
        <v>300</v>
      </c>
      <c r="H9" s="434">
        <v>300</v>
      </c>
      <c r="I9" s="438">
        <v>0</v>
      </c>
      <c r="J9" s="433">
        <v>0</v>
      </c>
      <c r="K9" s="434">
        <v>0</v>
      </c>
      <c r="L9" s="434">
        <v>0</v>
      </c>
      <c r="M9" s="435">
        <v>0</v>
      </c>
      <c r="N9" s="436">
        <v>0</v>
      </c>
      <c r="O9" s="437">
        <v>0</v>
      </c>
      <c r="P9" s="437">
        <v>0</v>
      </c>
      <c r="Q9" s="434">
        <v>0</v>
      </c>
      <c r="R9" s="926">
        <v>0</v>
      </c>
      <c r="S9" s="439">
        <v>0</v>
      </c>
      <c r="T9" s="440">
        <v>0</v>
      </c>
      <c r="U9" s="438">
        <v>0</v>
      </c>
      <c r="V9" s="436">
        <v>0</v>
      </c>
      <c r="AA9" s="104"/>
    </row>
    <row r="10" spans="1:27" ht="39.75" customHeight="1">
      <c r="A10" s="1230"/>
      <c r="B10" s="111" t="s">
        <v>390</v>
      </c>
      <c r="C10" s="434">
        <v>7828</v>
      </c>
      <c r="D10" s="434">
        <v>7828</v>
      </c>
      <c r="E10" s="435">
        <v>6037</v>
      </c>
      <c r="F10" s="436">
        <f>E10/D10</f>
        <v>0.7712059274399591</v>
      </c>
      <c r="G10" s="437">
        <v>3230</v>
      </c>
      <c r="H10" s="434">
        <v>2150.7</v>
      </c>
      <c r="I10" s="438">
        <v>1607</v>
      </c>
      <c r="J10" s="433">
        <f>I10/H10</f>
        <v>0.7471985865067188</v>
      </c>
      <c r="K10" s="434">
        <v>0</v>
      </c>
      <c r="L10" s="434">
        <v>30</v>
      </c>
      <c r="M10" s="435">
        <v>3</v>
      </c>
      <c r="N10" s="436">
        <f>M10/L10</f>
        <v>0.1</v>
      </c>
      <c r="O10" s="437">
        <v>0</v>
      </c>
      <c r="P10" s="437">
        <v>0</v>
      </c>
      <c r="Q10" s="434">
        <v>0</v>
      </c>
      <c r="R10" s="926">
        <v>0</v>
      </c>
      <c r="S10" s="437">
        <v>60</v>
      </c>
      <c r="T10" s="434">
        <v>609.3</v>
      </c>
      <c r="U10" s="438">
        <v>611</v>
      </c>
      <c r="V10" s="436">
        <f>U10/T10</f>
        <v>1.002790086985065</v>
      </c>
      <c r="AA10" s="104"/>
    </row>
    <row r="11" spans="1:27" ht="39.75" customHeight="1">
      <c r="A11" s="1230"/>
      <c r="B11" s="111" t="s">
        <v>427</v>
      </c>
      <c r="C11" s="434">
        <v>0</v>
      </c>
      <c r="D11" s="434">
        <v>0</v>
      </c>
      <c r="E11" s="435">
        <v>0</v>
      </c>
      <c r="F11" s="436">
        <v>0</v>
      </c>
      <c r="G11" s="437">
        <v>0</v>
      </c>
      <c r="H11" s="434">
        <v>0</v>
      </c>
      <c r="I11" s="438">
        <v>0</v>
      </c>
      <c r="J11" s="433">
        <v>0</v>
      </c>
      <c r="K11" s="434">
        <v>4751</v>
      </c>
      <c r="L11" s="434">
        <v>9751</v>
      </c>
      <c r="M11" s="435">
        <v>8737</v>
      </c>
      <c r="N11" s="436">
        <f>M11/L11</f>
        <v>0.8960106655727618</v>
      </c>
      <c r="O11" s="437">
        <v>0</v>
      </c>
      <c r="P11" s="437">
        <v>0</v>
      </c>
      <c r="Q11" s="434">
        <v>0</v>
      </c>
      <c r="R11" s="926">
        <v>0</v>
      </c>
      <c r="S11" s="437">
        <v>0</v>
      </c>
      <c r="T11" s="434">
        <v>0</v>
      </c>
      <c r="U11" s="438">
        <v>0</v>
      </c>
      <c r="V11" s="436">
        <v>0</v>
      </c>
      <c r="AA11" s="104"/>
    </row>
    <row r="12" spans="1:27" ht="39.75" customHeight="1">
      <c r="A12" s="1230"/>
      <c r="B12" s="111" t="s">
        <v>391</v>
      </c>
      <c r="C12" s="434">
        <v>0</v>
      </c>
      <c r="D12" s="434">
        <v>0</v>
      </c>
      <c r="E12" s="435">
        <v>0</v>
      </c>
      <c r="F12" s="436">
        <v>0</v>
      </c>
      <c r="G12" s="437">
        <v>51000</v>
      </c>
      <c r="H12" s="434">
        <v>51000</v>
      </c>
      <c r="I12" s="438">
        <v>22202</v>
      </c>
      <c r="J12" s="433">
        <f>I12/H12</f>
        <v>0.43533333333333335</v>
      </c>
      <c r="K12" s="434">
        <v>0</v>
      </c>
      <c r="L12" s="434">
        <v>0</v>
      </c>
      <c r="M12" s="435">
        <v>0</v>
      </c>
      <c r="N12" s="436">
        <v>0</v>
      </c>
      <c r="O12" s="440">
        <v>0</v>
      </c>
      <c r="P12" s="440">
        <v>0</v>
      </c>
      <c r="Q12" s="440">
        <v>0</v>
      </c>
      <c r="R12" s="926">
        <v>0</v>
      </c>
      <c r="S12" s="437">
        <v>0</v>
      </c>
      <c r="T12" s="434">
        <v>0</v>
      </c>
      <c r="U12" s="438">
        <v>0</v>
      </c>
      <c r="V12" s="436">
        <v>0</v>
      </c>
      <c r="AA12" s="104"/>
    </row>
    <row r="13" spans="1:27" ht="39.75" customHeight="1">
      <c r="A13" s="1230"/>
      <c r="B13" s="111" t="s">
        <v>428</v>
      </c>
      <c r="C13" s="434">
        <v>500</v>
      </c>
      <c r="D13" s="434">
        <v>500</v>
      </c>
      <c r="E13" s="435">
        <v>470</v>
      </c>
      <c r="F13" s="436">
        <f>E13/D13</f>
        <v>0.94</v>
      </c>
      <c r="G13" s="437">
        <v>1003.1</v>
      </c>
      <c r="H13" s="434">
        <v>2001.5</v>
      </c>
      <c r="I13" s="438">
        <v>2177</v>
      </c>
      <c r="J13" s="433">
        <f>I13/H13</f>
        <v>1.0876842368223831</v>
      </c>
      <c r="K13" s="434">
        <v>3000</v>
      </c>
      <c r="L13" s="434">
        <v>3000</v>
      </c>
      <c r="M13" s="435">
        <v>18</v>
      </c>
      <c r="N13" s="436">
        <f>M13/K13</f>
        <v>0.006</v>
      </c>
      <c r="O13" s="434">
        <v>14740</v>
      </c>
      <c r="P13" s="437">
        <v>16173</v>
      </c>
      <c r="Q13" s="438">
        <v>16116</v>
      </c>
      <c r="R13" s="436">
        <f>Q13/P13</f>
        <v>0.9964756074939715</v>
      </c>
      <c r="S13" s="437">
        <v>0</v>
      </c>
      <c r="T13" s="434">
        <v>280.4</v>
      </c>
      <c r="U13" s="438">
        <v>164</v>
      </c>
      <c r="V13" s="436">
        <f>U13/T13</f>
        <v>0.5848787446504994</v>
      </c>
      <c r="AA13" s="104"/>
    </row>
    <row r="14" spans="1:27" ht="39.75" customHeight="1">
      <c r="A14" s="1230"/>
      <c r="B14" s="111" t="s">
        <v>392</v>
      </c>
      <c r="C14" s="434">
        <v>0</v>
      </c>
      <c r="D14" s="434">
        <v>0</v>
      </c>
      <c r="E14" s="435">
        <v>0</v>
      </c>
      <c r="F14" s="436">
        <v>0</v>
      </c>
      <c r="G14" s="437">
        <v>62000</v>
      </c>
      <c r="H14" s="434">
        <v>188500</v>
      </c>
      <c r="I14" s="438">
        <v>355724</v>
      </c>
      <c r="J14" s="433">
        <f>I14/H14</f>
        <v>1.887129973474801</v>
      </c>
      <c r="K14" s="434">
        <v>0</v>
      </c>
      <c r="L14" s="434">
        <v>0</v>
      </c>
      <c r="M14" s="435">
        <v>0</v>
      </c>
      <c r="N14" s="436">
        <v>0</v>
      </c>
      <c r="O14" s="434">
        <v>0</v>
      </c>
      <c r="P14" s="434">
        <v>0</v>
      </c>
      <c r="Q14" s="434">
        <v>0</v>
      </c>
      <c r="R14" s="436">
        <v>0</v>
      </c>
      <c r="S14" s="437">
        <v>0</v>
      </c>
      <c r="T14" s="434">
        <v>0</v>
      </c>
      <c r="U14" s="438">
        <v>0</v>
      </c>
      <c r="V14" s="436">
        <v>0</v>
      </c>
      <c r="AA14" s="104"/>
    </row>
    <row r="15" spans="1:27" ht="39.75" customHeight="1">
      <c r="A15" s="1230"/>
      <c r="B15" s="111" t="s">
        <v>393</v>
      </c>
      <c r="C15" s="434">
        <v>0</v>
      </c>
      <c r="D15" s="434">
        <v>0</v>
      </c>
      <c r="E15" s="435">
        <v>0</v>
      </c>
      <c r="F15" s="436">
        <v>0</v>
      </c>
      <c r="G15" s="437">
        <v>0</v>
      </c>
      <c r="H15" s="434">
        <v>217</v>
      </c>
      <c r="I15" s="438">
        <v>23</v>
      </c>
      <c r="J15" s="433">
        <f>I15/H15</f>
        <v>0.10599078341013825</v>
      </c>
      <c r="K15" s="434">
        <v>0</v>
      </c>
      <c r="L15" s="434">
        <v>0</v>
      </c>
      <c r="M15" s="435">
        <v>0</v>
      </c>
      <c r="N15" s="436">
        <v>0</v>
      </c>
      <c r="O15" s="434">
        <v>0</v>
      </c>
      <c r="P15" s="434">
        <v>0</v>
      </c>
      <c r="Q15" s="434">
        <v>0</v>
      </c>
      <c r="R15" s="436">
        <v>0</v>
      </c>
      <c r="S15" s="437">
        <v>0</v>
      </c>
      <c r="T15" s="434">
        <v>0</v>
      </c>
      <c r="U15" s="438">
        <v>0</v>
      </c>
      <c r="V15" s="436">
        <v>0</v>
      </c>
      <c r="AA15" s="104"/>
    </row>
    <row r="16" spans="1:27" ht="39.75" customHeight="1">
      <c r="A16" s="1230"/>
      <c r="B16" s="441" t="s">
        <v>394</v>
      </c>
      <c r="C16" s="442">
        <v>0</v>
      </c>
      <c r="D16" s="442">
        <v>0</v>
      </c>
      <c r="E16" s="435">
        <v>0</v>
      </c>
      <c r="F16" s="443">
        <v>0</v>
      </c>
      <c r="G16" s="444">
        <v>0</v>
      </c>
      <c r="H16" s="442">
        <v>0</v>
      </c>
      <c r="I16" s="445">
        <v>0</v>
      </c>
      <c r="J16" s="446">
        <v>0</v>
      </c>
      <c r="K16" s="442">
        <v>4070</v>
      </c>
      <c r="L16" s="442">
        <v>1500</v>
      </c>
      <c r="M16" s="435">
        <v>1572</v>
      </c>
      <c r="N16" s="443">
        <f>M16/L16</f>
        <v>1.048</v>
      </c>
      <c r="O16" s="434">
        <v>0</v>
      </c>
      <c r="P16" s="434">
        <v>0</v>
      </c>
      <c r="Q16" s="434">
        <v>0</v>
      </c>
      <c r="R16" s="436">
        <v>0</v>
      </c>
      <c r="S16" s="437">
        <v>0</v>
      </c>
      <c r="T16" s="434">
        <v>0</v>
      </c>
      <c r="U16" s="438">
        <v>0</v>
      </c>
      <c r="V16" s="436">
        <v>0</v>
      </c>
      <c r="AA16" s="104"/>
    </row>
    <row r="17" spans="1:27" ht="39.75" customHeight="1">
      <c r="A17" s="1230"/>
      <c r="B17" s="111" t="s">
        <v>546</v>
      </c>
      <c r="C17" s="434">
        <v>0</v>
      </c>
      <c r="D17" s="434">
        <v>0</v>
      </c>
      <c r="E17" s="435">
        <v>0</v>
      </c>
      <c r="F17" s="436">
        <v>0</v>
      </c>
      <c r="G17" s="437">
        <v>0</v>
      </c>
      <c r="H17" s="434">
        <v>45200</v>
      </c>
      <c r="I17" s="435">
        <v>84044</v>
      </c>
      <c r="J17" s="433">
        <f>I17/H17</f>
        <v>1.8593805309734512</v>
      </c>
      <c r="K17" s="434">
        <v>0</v>
      </c>
      <c r="L17" s="434">
        <v>0</v>
      </c>
      <c r="M17" s="435">
        <v>0</v>
      </c>
      <c r="N17" s="436">
        <v>0</v>
      </c>
      <c r="O17" s="440">
        <v>0</v>
      </c>
      <c r="P17" s="440">
        <v>0</v>
      </c>
      <c r="Q17" s="440">
        <v>0</v>
      </c>
      <c r="R17" s="447">
        <v>0</v>
      </c>
      <c r="S17" s="439">
        <v>0</v>
      </c>
      <c r="T17" s="440">
        <v>0</v>
      </c>
      <c r="U17" s="438">
        <v>0</v>
      </c>
      <c r="V17" s="436">
        <v>0</v>
      </c>
      <c r="AA17" s="104"/>
    </row>
    <row r="18" spans="1:27" ht="39.75" customHeight="1">
      <c r="A18" s="1230"/>
      <c r="B18" s="111" t="s">
        <v>547</v>
      </c>
      <c r="C18" s="434">
        <v>0</v>
      </c>
      <c r="D18" s="434">
        <v>0</v>
      </c>
      <c r="E18" s="435">
        <v>0</v>
      </c>
      <c r="F18" s="436">
        <v>0</v>
      </c>
      <c r="G18" s="437">
        <v>0</v>
      </c>
      <c r="H18" s="434">
        <v>1447.9</v>
      </c>
      <c r="I18" s="435">
        <v>545</v>
      </c>
      <c r="J18" s="433">
        <f>I18/H18</f>
        <v>0.3764072104427101</v>
      </c>
      <c r="K18" s="434">
        <v>0</v>
      </c>
      <c r="L18" s="434">
        <v>0</v>
      </c>
      <c r="M18" s="435">
        <v>0</v>
      </c>
      <c r="N18" s="436">
        <v>0</v>
      </c>
      <c r="O18" s="434">
        <v>0</v>
      </c>
      <c r="P18" s="434">
        <v>0</v>
      </c>
      <c r="Q18" s="434">
        <v>0</v>
      </c>
      <c r="R18" s="436">
        <v>0</v>
      </c>
      <c r="S18" s="437">
        <v>0</v>
      </c>
      <c r="T18" s="434">
        <v>457.9</v>
      </c>
      <c r="U18" s="438">
        <v>457</v>
      </c>
      <c r="V18" s="436">
        <f>U18/T18</f>
        <v>0.9980345053505133</v>
      </c>
      <c r="AA18" s="104"/>
    </row>
    <row r="19" spans="1:27" ht="39.75" customHeight="1">
      <c r="A19" s="1230"/>
      <c r="B19" s="113" t="s">
        <v>548</v>
      </c>
      <c r="C19" s="448">
        <v>0</v>
      </c>
      <c r="D19" s="448">
        <v>0</v>
      </c>
      <c r="E19" s="435">
        <v>0</v>
      </c>
      <c r="F19" s="449">
        <v>0</v>
      </c>
      <c r="G19" s="450">
        <v>0</v>
      </c>
      <c r="H19" s="448">
        <v>0</v>
      </c>
      <c r="I19" s="451">
        <v>0</v>
      </c>
      <c r="J19" s="433">
        <v>0</v>
      </c>
      <c r="K19" s="448">
        <v>0</v>
      </c>
      <c r="L19" s="448">
        <v>25000</v>
      </c>
      <c r="M19" s="451">
        <v>19122</v>
      </c>
      <c r="N19" s="443">
        <f>M19/L19</f>
        <v>0.76488</v>
      </c>
      <c r="O19" s="448">
        <v>0</v>
      </c>
      <c r="P19" s="448">
        <v>0</v>
      </c>
      <c r="Q19" s="448">
        <v>0</v>
      </c>
      <c r="R19" s="449">
        <v>0</v>
      </c>
      <c r="S19" s="450">
        <v>0</v>
      </c>
      <c r="T19" s="448">
        <v>0</v>
      </c>
      <c r="U19" s="452">
        <v>0</v>
      </c>
      <c r="V19" s="449">
        <v>0</v>
      </c>
      <c r="AA19" s="104"/>
    </row>
    <row r="20" spans="1:27" ht="45" customHeight="1">
      <c r="A20" s="1231"/>
      <c r="B20" s="114" t="s">
        <v>425</v>
      </c>
      <c r="C20" s="453">
        <f>SUM(C4:C19)</f>
        <v>8478</v>
      </c>
      <c r="D20" s="453">
        <f>SUM(D4:D19)</f>
        <v>8478</v>
      </c>
      <c r="E20" s="454">
        <f>SUM(E4:E19)</f>
        <v>6522</v>
      </c>
      <c r="F20" s="455">
        <f>E20/D20</f>
        <v>0.7692852087756546</v>
      </c>
      <c r="G20" s="456">
        <f>SUM(G4:G19)</f>
        <v>131458.1</v>
      </c>
      <c r="H20" s="453">
        <f>SUM(H4:H19)</f>
        <v>313106</v>
      </c>
      <c r="I20" s="454">
        <f>SUM(I4:I19)</f>
        <v>481981.3</v>
      </c>
      <c r="J20" s="457">
        <f>I20/H20</f>
        <v>1.5393550427011937</v>
      </c>
      <c r="K20" s="453">
        <f>SUM(K4:K19)</f>
        <v>16111</v>
      </c>
      <c r="L20" s="453">
        <f>SUM(L4:L19)</f>
        <v>41031</v>
      </c>
      <c r="M20" s="454">
        <f>SUM(M4:M19)</f>
        <v>30900</v>
      </c>
      <c r="N20" s="455">
        <f>M20/L20</f>
        <v>0.7530891277326899</v>
      </c>
      <c r="O20" s="453">
        <f>SUM(O4:O19)</f>
        <v>14740</v>
      </c>
      <c r="P20" s="453">
        <f>SUM(P4:P19)</f>
        <v>16173</v>
      </c>
      <c r="Q20" s="453">
        <f>SUM(Q4:Q19)</f>
        <v>16116</v>
      </c>
      <c r="R20" s="482">
        <f>Q20/P20</f>
        <v>0.9964756074939715</v>
      </c>
      <c r="S20" s="456">
        <f>SUM(S4:S19)</f>
        <v>60</v>
      </c>
      <c r="T20" s="456">
        <f>SUM(T4:T19)</f>
        <v>1351.3999999999999</v>
      </c>
      <c r="U20" s="458">
        <f>SUM(U4:U19)</f>
        <v>1235.7</v>
      </c>
      <c r="V20" s="482">
        <f>U20/T20</f>
        <v>0.9143850821370432</v>
      </c>
      <c r="AA20" s="104"/>
    </row>
    <row r="21" spans="1:27" ht="39.75" customHeight="1">
      <c r="A21" s="1229" t="s">
        <v>422</v>
      </c>
      <c r="B21" s="110" t="s">
        <v>383</v>
      </c>
      <c r="C21" s="428">
        <v>0</v>
      </c>
      <c r="D21" s="428">
        <v>0</v>
      </c>
      <c r="E21" s="429">
        <v>0</v>
      </c>
      <c r="F21" s="447">
        <v>0</v>
      </c>
      <c r="G21" s="439">
        <v>0</v>
      </c>
      <c r="H21" s="440">
        <v>0</v>
      </c>
      <c r="I21" s="432">
        <v>0</v>
      </c>
      <c r="J21" s="459">
        <v>0</v>
      </c>
      <c r="K21" s="428">
        <v>12000</v>
      </c>
      <c r="L21" s="428">
        <v>12000</v>
      </c>
      <c r="M21" s="429">
        <v>18800</v>
      </c>
      <c r="N21" s="475">
        <f>M21/L21</f>
        <v>1.5666666666666667</v>
      </c>
      <c r="O21" s="428">
        <v>0</v>
      </c>
      <c r="P21" s="428">
        <v>0</v>
      </c>
      <c r="Q21" s="429">
        <v>0</v>
      </c>
      <c r="R21" s="447">
        <v>0</v>
      </c>
      <c r="S21" s="431">
        <v>0</v>
      </c>
      <c r="T21" s="428">
        <v>14</v>
      </c>
      <c r="U21" s="927">
        <v>14</v>
      </c>
      <c r="V21" s="447">
        <f>U21/T21</f>
        <v>1</v>
      </c>
      <c r="AA21" s="104"/>
    </row>
    <row r="22" spans="1:27" ht="39.75" customHeight="1">
      <c r="A22" s="1230"/>
      <c r="B22" s="111" t="s">
        <v>397</v>
      </c>
      <c r="C22" s="434">
        <v>10791</v>
      </c>
      <c r="D22" s="434">
        <v>10791</v>
      </c>
      <c r="E22" s="435">
        <v>10912</v>
      </c>
      <c r="F22" s="436">
        <f>E22/D22</f>
        <v>1.0112130479102956</v>
      </c>
      <c r="G22" s="439">
        <v>0</v>
      </c>
      <c r="H22" s="440">
        <v>0</v>
      </c>
      <c r="I22" s="438">
        <v>0</v>
      </c>
      <c r="J22" s="433">
        <v>0</v>
      </c>
      <c r="K22" s="434">
        <v>0</v>
      </c>
      <c r="L22" s="434">
        <v>0</v>
      </c>
      <c r="M22" s="435">
        <v>0</v>
      </c>
      <c r="N22" s="436">
        <v>0</v>
      </c>
      <c r="O22" s="434">
        <v>0</v>
      </c>
      <c r="P22" s="434">
        <v>0</v>
      </c>
      <c r="Q22" s="435">
        <v>0</v>
      </c>
      <c r="R22" s="436">
        <v>0</v>
      </c>
      <c r="S22" s="437">
        <v>0</v>
      </c>
      <c r="T22" s="434">
        <v>34</v>
      </c>
      <c r="U22" s="438">
        <v>34</v>
      </c>
      <c r="V22" s="436">
        <f>U22/T22</f>
        <v>1</v>
      </c>
      <c r="AA22" s="104"/>
    </row>
    <row r="23" spans="1:27" ht="39.75" customHeight="1">
      <c r="A23" s="1230"/>
      <c r="B23" s="111" t="s">
        <v>384</v>
      </c>
      <c r="C23" s="434">
        <v>5640</v>
      </c>
      <c r="D23" s="434">
        <v>5640</v>
      </c>
      <c r="E23" s="435">
        <v>2494</v>
      </c>
      <c r="F23" s="436">
        <f>E23/D23</f>
        <v>0.4421985815602837</v>
      </c>
      <c r="G23" s="439">
        <v>0</v>
      </c>
      <c r="H23" s="440">
        <v>0</v>
      </c>
      <c r="I23" s="438">
        <v>0</v>
      </c>
      <c r="J23" s="433">
        <v>0</v>
      </c>
      <c r="K23" s="434">
        <v>0</v>
      </c>
      <c r="L23" s="434">
        <v>0</v>
      </c>
      <c r="M23" s="435">
        <v>0</v>
      </c>
      <c r="N23" s="436">
        <v>0</v>
      </c>
      <c r="O23" s="434">
        <v>0</v>
      </c>
      <c r="P23" s="434">
        <v>0</v>
      </c>
      <c r="Q23" s="435">
        <v>0</v>
      </c>
      <c r="R23" s="436">
        <v>0</v>
      </c>
      <c r="S23" s="437">
        <v>0</v>
      </c>
      <c r="T23" s="434">
        <v>0</v>
      </c>
      <c r="U23" s="438">
        <v>0</v>
      </c>
      <c r="V23" s="436">
        <v>0</v>
      </c>
      <c r="AA23" s="104"/>
    </row>
    <row r="24" spans="1:27" ht="39.75" customHeight="1">
      <c r="A24" s="1230"/>
      <c r="B24" s="111" t="s">
        <v>385</v>
      </c>
      <c r="C24" s="434">
        <v>0</v>
      </c>
      <c r="D24" s="434">
        <v>0</v>
      </c>
      <c r="E24" s="435">
        <v>0</v>
      </c>
      <c r="F24" s="436">
        <v>0</v>
      </c>
      <c r="G24" s="439">
        <v>0</v>
      </c>
      <c r="H24" s="440">
        <v>0</v>
      </c>
      <c r="I24" s="438">
        <v>0</v>
      </c>
      <c r="J24" s="433">
        <v>0</v>
      </c>
      <c r="K24" s="434">
        <v>0</v>
      </c>
      <c r="L24" s="434">
        <v>0</v>
      </c>
      <c r="M24" s="435">
        <v>0</v>
      </c>
      <c r="N24" s="436">
        <v>0</v>
      </c>
      <c r="O24" s="434">
        <v>0</v>
      </c>
      <c r="P24" s="434">
        <v>0</v>
      </c>
      <c r="Q24" s="435">
        <v>0</v>
      </c>
      <c r="R24" s="436">
        <v>0</v>
      </c>
      <c r="S24" s="437">
        <v>0</v>
      </c>
      <c r="T24" s="434">
        <v>0</v>
      </c>
      <c r="U24" s="438">
        <v>0</v>
      </c>
      <c r="V24" s="436">
        <v>0</v>
      </c>
      <c r="AA24" s="104"/>
    </row>
    <row r="25" spans="1:27" ht="39.75" customHeight="1">
      <c r="A25" s="1230"/>
      <c r="B25" s="111" t="s">
        <v>2</v>
      </c>
      <c r="C25" s="434">
        <v>2432</v>
      </c>
      <c r="D25" s="434">
        <v>2432</v>
      </c>
      <c r="E25" s="435">
        <v>5581</v>
      </c>
      <c r="F25" s="436">
        <f>E25/D25</f>
        <v>2.2948190789473686</v>
      </c>
      <c r="G25" s="437">
        <v>200</v>
      </c>
      <c r="H25" s="434">
        <v>629</v>
      </c>
      <c r="I25" s="438">
        <v>413</v>
      </c>
      <c r="J25" s="433">
        <f>I25/H25</f>
        <v>0.6565977742448331</v>
      </c>
      <c r="K25" s="434">
        <v>0</v>
      </c>
      <c r="L25" s="434">
        <v>1323</v>
      </c>
      <c r="M25" s="435">
        <v>1813.8</v>
      </c>
      <c r="N25" s="475">
        <f>M25/L25</f>
        <v>1.3709750566893424</v>
      </c>
      <c r="O25" s="434">
        <v>0</v>
      </c>
      <c r="P25" s="434">
        <v>0</v>
      </c>
      <c r="Q25" s="435">
        <v>0</v>
      </c>
      <c r="R25" s="436">
        <v>0</v>
      </c>
      <c r="S25" s="437">
        <v>0</v>
      </c>
      <c r="T25" s="434">
        <v>179.6</v>
      </c>
      <c r="U25" s="438">
        <v>191.2</v>
      </c>
      <c r="V25" s="436">
        <f>U25/T25</f>
        <v>1.064587973273942</v>
      </c>
      <c r="AA25" s="104"/>
    </row>
    <row r="26" spans="1:27" ht="39.75" customHeight="1">
      <c r="A26" s="1230"/>
      <c r="B26" s="111" t="s">
        <v>429</v>
      </c>
      <c r="C26" s="434">
        <v>0</v>
      </c>
      <c r="D26" s="434">
        <v>0</v>
      </c>
      <c r="E26" s="435">
        <v>0</v>
      </c>
      <c r="F26" s="436">
        <v>0</v>
      </c>
      <c r="G26" s="437">
        <v>0</v>
      </c>
      <c r="H26" s="434">
        <v>0</v>
      </c>
      <c r="I26" s="438">
        <v>0</v>
      </c>
      <c r="J26" s="433">
        <v>0</v>
      </c>
      <c r="K26" s="434">
        <v>345043</v>
      </c>
      <c r="L26" s="434">
        <v>302877</v>
      </c>
      <c r="M26" s="435">
        <v>347322</v>
      </c>
      <c r="N26" s="436">
        <f>M26/L26</f>
        <v>1.1467427371507246</v>
      </c>
      <c r="O26" s="434">
        <v>0</v>
      </c>
      <c r="P26" s="434">
        <v>0</v>
      </c>
      <c r="Q26" s="435">
        <v>0</v>
      </c>
      <c r="R26" s="436">
        <v>0</v>
      </c>
      <c r="S26" s="437">
        <v>0</v>
      </c>
      <c r="T26" s="434">
        <v>0</v>
      </c>
      <c r="U26" s="438">
        <v>0</v>
      </c>
      <c r="V26" s="436">
        <v>0</v>
      </c>
      <c r="AA26" s="104"/>
    </row>
    <row r="27" spans="1:27" ht="39.75" customHeight="1">
      <c r="A27" s="1230"/>
      <c r="B27" s="111" t="s">
        <v>0</v>
      </c>
      <c r="C27" s="434">
        <v>0</v>
      </c>
      <c r="D27" s="434">
        <v>0</v>
      </c>
      <c r="E27" s="435">
        <v>0</v>
      </c>
      <c r="F27" s="436">
        <v>0</v>
      </c>
      <c r="G27" s="437">
        <v>0</v>
      </c>
      <c r="H27" s="434">
        <v>0</v>
      </c>
      <c r="I27" s="438">
        <v>0</v>
      </c>
      <c r="J27" s="433">
        <v>0</v>
      </c>
      <c r="K27" s="434">
        <v>4957</v>
      </c>
      <c r="L27" s="434">
        <v>45800</v>
      </c>
      <c r="M27" s="435">
        <v>49123</v>
      </c>
      <c r="N27" s="436">
        <f>M27/L27</f>
        <v>1.0725545851528384</v>
      </c>
      <c r="O27" s="434">
        <v>0</v>
      </c>
      <c r="P27" s="434">
        <v>0</v>
      </c>
      <c r="Q27" s="435">
        <v>0</v>
      </c>
      <c r="R27" s="436">
        <v>0</v>
      </c>
      <c r="S27" s="437">
        <v>0</v>
      </c>
      <c r="T27" s="434">
        <v>0</v>
      </c>
      <c r="U27" s="438">
        <v>0</v>
      </c>
      <c r="V27" s="436">
        <v>0</v>
      </c>
      <c r="AA27" s="104"/>
    </row>
    <row r="28" spans="1:27" ht="39.75" customHeight="1">
      <c r="A28" s="1230"/>
      <c r="B28" s="111" t="s">
        <v>386</v>
      </c>
      <c r="C28" s="434">
        <v>0</v>
      </c>
      <c r="D28" s="434">
        <v>0</v>
      </c>
      <c r="E28" s="435">
        <v>89</v>
      </c>
      <c r="F28" s="443">
        <v>0</v>
      </c>
      <c r="G28" s="444">
        <v>0</v>
      </c>
      <c r="H28" s="442">
        <v>0</v>
      </c>
      <c r="I28" s="445">
        <v>0</v>
      </c>
      <c r="J28" s="446">
        <v>0</v>
      </c>
      <c r="K28" s="434">
        <v>0</v>
      </c>
      <c r="L28" s="434">
        <v>0</v>
      </c>
      <c r="M28" s="435">
        <v>62</v>
      </c>
      <c r="N28" s="443">
        <v>0</v>
      </c>
      <c r="O28" s="434">
        <v>0</v>
      </c>
      <c r="P28" s="434">
        <v>0</v>
      </c>
      <c r="Q28" s="435">
        <v>0</v>
      </c>
      <c r="R28" s="443">
        <v>0</v>
      </c>
      <c r="S28" s="437">
        <v>0</v>
      </c>
      <c r="T28" s="434">
        <v>0</v>
      </c>
      <c r="U28" s="438">
        <v>0</v>
      </c>
      <c r="V28" s="443">
        <v>0</v>
      </c>
      <c r="AA28" s="104"/>
    </row>
    <row r="29" spans="1:27" ht="39.75" customHeight="1">
      <c r="A29" s="1230"/>
      <c r="B29" s="111" t="s">
        <v>1</v>
      </c>
      <c r="C29" s="434">
        <v>0</v>
      </c>
      <c r="D29" s="434">
        <v>0</v>
      </c>
      <c r="E29" s="435">
        <v>0</v>
      </c>
      <c r="F29" s="443">
        <v>0</v>
      </c>
      <c r="G29" s="444">
        <v>1500</v>
      </c>
      <c r="H29" s="442">
        <v>1500</v>
      </c>
      <c r="I29" s="445">
        <v>736</v>
      </c>
      <c r="J29" s="446">
        <f>I29/H29</f>
        <v>0.49066666666666664</v>
      </c>
      <c r="K29" s="434">
        <v>0</v>
      </c>
      <c r="L29" s="434">
        <v>0</v>
      </c>
      <c r="M29" s="435">
        <v>0</v>
      </c>
      <c r="N29" s="443">
        <v>0</v>
      </c>
      <c r="O29" s="434">
        <v>0</v>
      </c>
      <c r="P29" s="434">
        <v>0</v>
      </c>
      <c r="Q29" s="435">
        <v>0</v>
      </c>
      <c r="R29" s="443">
        <v>0</v>
      </c>
      <c r="S29" s="437">
        <v>0</v>
      </c>
      <c r="T29" s="434">
        <v>0</v>
      </c>
      <c r="U29" s="438">
        <v>0</v>
      </c>
      <c r="V29" s="436">
        <v>0</v>
      </c>
      <c r="AA29" s="104"/>
    </row>
    <row r="30" spans="1:27" ht="39.75" customHeight="1">
      <c r="A30" s="1230"/>
      <c r="B30" s="284" t="s">
        <v>553</v>
      </c>
      <c r="C30" s="460">
        <v>0</v>
      </c>
      <c r="D30" s="460">
        <v>0</v>
      </c>
      <c r="E30" s="461">
        <v>0</v>
      </c>
      <c r="F30" s="436">
        <v>0</v>
      </c>
      <c r="G30" s="437">
        <v>0</v>
      </c>
      <c r="H30" s="434">
        <v>193200</v>
      </c>
      <c r="I30" s="435">
        <v>347472</v>
      </c>
      <c r="J30" s="433">
        <f>I30/H30</f>
        <v>1.7985093167701864</v>
      </c>
      <c r="K30" s="434">
        <v>0</v>
      </c>
      <c r="L30" s="434">
        <v>0</v>
      </c>
      <c r="M30" s="435">
        <v>0</v>
      </c>
      <c r="N30" s="436">
        <v>0</v>
      </c>
      <c r="O30" s="434">
        <v>0</v>
      </c>
      <c r="P30" s="434">
        <v>0</v>
      </c>
      <c r="Q30" s="435">
        <v>0</v>
      </c>
      <c r="R30" s="436">
        <v>0</v>
      </c>
      <c r="S30" s="463">
        <v>0</v>
      </c>
      <c r="T30" s="462">
        <v>0</v>
      </c>
      <c r="U30" s="928">
        <v>0</v>
      </c>
      <c r="V30" s="475">
        <v>0</v>
      </c>
      <c r="AA30" s="104"/>
    </row>
    <row r="31" spans="1:27" ht="39.75" customHeight="1">
      <c r="A31" s="1230"/>
      <c r="B31" s="284" t="s">
        <v>605</v>
      </c>
      <c r="C31" s="921">
        <v>0</v>
      </c>
      <c r="D31" s="921">
        <v>0</v>
      </c>
      <c r="E31" s="451">
        <v>0</v>
      </c>
      <c r="F31" s="464">
        <v>0</v>
      </c>
      <c r="G31" s="476">
        <v>0</v>
      </c>
      <c r="H31" s="919">
        <v>0</v>
      </c>
      <c r="I31" s="919">
        <v>0</v>
      </c>
      <c r="J31" s="920">
        <v>0</v>
      </c>
      <c r="K31" s="462">
        <v>0</v>
      </c>
      <c r="L31" s="462">
        <v>0</v>
      </c>
      <c r="M31" s="461">
        <v>0</v>
      </c>
      <c r="N31" s="464">
        <v>0</v>
      </c>
      <c r="O31" s="462">
        <v>0</v>
      </c>
      <c r="P31" s="462">
        <v>0</v>
      </c>
      <c r="Q31" s="461">
        <v>0</v>
      </c>
      <c r="R31" s="464">
        <v>0</v>
      </c>
      <c r="S31" s="444">
        <v>0</v>
      </c>
      <c r="T31" s="448">
        <v>0</v>
      </c>
      <c r="U31" s="445">
        <v>0</v>
      </c>
      <c r="V31" s="449">
        <v>0</v>
      </c>
      <c r="AA31" s="104"/>
    </row>
    <row r="32" spans="1:27" ht="45" customHeight="1">
      <c r="A32" s="1231"/>
      <c r="B32" s="115" t="s">
        <v>425</v>
      </c>
      <c r="C32" s="456">
        <f>SUM(C21:C31)</f>
        <v>18863</v>
      </c>
      <c r="D32" s="456">
        <f>SUM(D21:D31)</f>
        <v>18863</v>
      </c>
      <c r="E32" s="456">
        <f>SUM(E21:E31)</f>
        <v>19076</v>
      </c>
      <c r="F32" s="455">
        <f>E32/D32</f>
        <v>1.0112919471982187</v>
      </c>
      <c r="G32" s="456">
        <f>SUM(G21:G31)</f>
        <v>1700</v>
      </c>
      <c r="H32" s="453">
        <f>SUM(H21:H30)</f>
        <v>195329</v>
      </c>
      <c r="I32" s="465">
        <f>SUM(I21:I31)</f>
        <v>348621</v>
      </c>
      <c r="J32" s="455">
        <f>I32/H32</f>
        <v>1.7847887410471563</v>
      </c>
      <c r="K32" s="453">
        <f>SUM(K21:K31)</f>
        <v>362000</v>
      </c>
      <c r="L32" s="453">
        <f>SUM(L21:L30)</f>
        <v>362000</v>
      </c>
      <c r="M32" s="454">
        <f>SUM(M21:M30)</f>
        <v>417120.8</v>
      </c>
      <c r="N32" s="455">
        <f>M32/L32</f>
        <v>1.1522674033149172</v>
      </c>
      <c r="O32" s="456">
        <f>SUM(O21:O31)</f>
        <v>0</v>
      </c>
      <c r="P32" s="456">
        <f>SUM(P21:P31)</f>
        <v>0</v>
      </c>
      <c r="Q32" s="456">
        <f>SUM(Q21:Q31)</f>
        <v>0</v>
      </c>
      <c r="R32" s="455">
        <v>0</v>
      </c>
      <c r="S32" s="456">
        <f>SUM(S21:S31)</f>
        <v>0</v>
      </c>
      <c r="T32" s="456">
        <f>SUM(T21:T31)</f>
        <v>227.6</v>
      </c>
      <c r="U32" s="454">
        <f>SUM(U21:U31)</f>
        <v>239.2</v>
      </c>
      <c r="V32" s="922">
        <f>U32/T32</f>
        <v>1.0509666080843585</v>
      </c>
      <c r="AA32" s="104"/>
    </row>
    <row r="33" spans="1:27" ht="120" customHeight="1">
      <c r="A33" s="1238" t="s">
        <v>606</v>
      </c>
      <c r="B33" s="1239"/>
      <c r="C33" s="1239"/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466"/>
      <c r="T33" s="466"/>
      <c r="U33" s="467"/>
      <c r="V33" s="468"/>
      <c r="W33" s="104"/>
      <c r="X33" s="104"/>
      <c r="Y33" s="104"/>
      <c r="Z33" s="104"/>
      <c r="AA33" s="104"/>
    </row>
    <row r="34" spans="1:27" ht="36" customHeight="1">
      <c r="A34" s="1240" t="s">
        <v>409</v>
      </c>
      <c r="B34" s="1241"/>
      <c r="C34" s="1226" t="s">
        <v>554</v>
      </c>
      <c r="D34" s="1227"/>
      <c r="E34" s="1227"/>
      <c r="F34" s="1228"/>
      <c r="G34" s="1242" t="s">
        <v>77</v>
      </c>
      <c r="H34" s="1243"/>
      <c r="I34" s="1243"/>
      <c r="J34" s="1244"/>
      <c r="K34" s="1226" t="s">
        <v>88</v>
      </c>
      <c r="L34" s="1227"/>
      <c r="M34" s="1227"/>
      <c r="N34" s="1228"/>
      <c r="O34" s="1232" t="s">
        <v>555</v>
      </c>
      <c r="P34" s="1233"/>
      <c r="Q34" s="1233"/>
      <c r="R34" s="1234"/>
      <c r="S34" s="1232" t="s">
        <v>3</v>
      </c>
      <c r="T34" s="1233"/>
      <c r="U34" s="1233"/>
      <c r="V34" s="1234"/>
      <c r="W34" s="104"/>
      <c r="X34" s="104"/>
      <c r="Y34" s="104"/>
      <c r="Z34" s="104"/>
      <c r="AA34" s="104"/>
    </row>
    <row r="35" spans="1:27" ht="36" customHeight="1">
      <c r="A35" s="1241"/>
      <c r="B35" s="1241"/>
      <c r="C35" s="106" t="s">
        <v>410</v>
      </c>
      <c r="D35" s="107" t="s">
        <v>411</v>
      </c>
      <c r="E35" s="107" t="s">
        <v>412</v>
      </c>
      <c r="F35" s="109" t="s">
        <v>413</v>
      </c>
      <c r="G35" s="106" t="s">
        <v>410</v>
      </c>
      <c r="H35" s="107" t="s">
        <v>411</v>
      </c>
      <c r="I35" s="107" t="s">
        <v>412</v>
      </c>
      <c r="J35" s="108" t="s">
        <v>414</v>
      </c>
      <c r="K35" s="106" t="s">
        <v>410</v>
      </c>
      <c r="L35" s="107" t="s">
        <v>411</v>
      </c>
      <c r="M35" s="107" t="s">
        <v>412</v>
      </c>
      <c r="N35" s="108" t="s">
        <v>413</v>
      </c>
      <c r="O35" s="106" t="s">
        <v>410</v>
      </c>
      <c r="P35" s="107" t="s">
        <v>411</v>
      </c>
      <c r="Q35" s="107" t="s">
        <v>412</v>
      </c>
      <c r="R35" s="108" t="s">
        <v>414</v>
      </c>
      <c r="S35" s="106" t="s">
        <v>410</v>
      </c>
      <c r="T35" s="107" t="s">
        <v>411</v>
      </c>
      <c r="U35" s="107" t="s">
        <v>412</v>
      </c>
      <c r="V35" s="108" t="s">
        <v>414</v>
      </c>
      <c r="W35" s="104"/>
      <c r="X35" s="104"/>
      <c r="Y35" s="104"/>
      <c r="Z35" s="104"/>
      <c r="AA35" s="104"/>
    </row>
    <row r="36" spans="1:27" ht="34.5" customHeight="1">
      <c r="A36" s="1245" t="s">
        <v>421</v>
      </c>
      <c r="B36" s="110" t="s">
        <v>4</v>
      </c>
      <c r="C36" s="431">
        <v>0</v>
      </c>
      <c r="D36" s="432">
        <v>0</v>
      </c>
      <c r="E36" s="429">
        <v>0</v>
      </c>
      <c r="F36" s="430">
        <v>0</v>
      </c>
      <c r="G36" s="431">
        <v>0</v>
      </c>
      <c r="H36" s="431">
        <v>0</v>
      </c>
      <c r="I36" s="431">
        <v>0</v>
      </c>
      <c r="J36" s="469">
        <v>0</v>
      </c>
      <c r="K36" s="431">
        <v>0</v>
      </c>
      <c r="L36" s="432">
        <v>0</v>
      </c>
      <c r="M36" s="429">
        <v>0</v>
      </c>
      <c r="N36" s="430">
        <v>0</v>
      </c>
      <c r="O36" s="431">
        <v>0</v>
      </c>
      <c r="P36" s="428">
        <v>0</v>
      </c>
      <c r="Q36" s="428">
        <v>0</v>
      </c>
      <c r="R36" s="430">
        <v>0</v>
      </c>
      <c r="S36" s="431">
        <f aca="true" t="shared" si="0" ref="S36:S51">C4+G4+K4+O4+S4+C36+G36+K36+O36</f>
        <v>12150</v>
      </c>
      <c r="T36" s="431">
        <f aca="true" t="shared" si="1" ref="T36:T51">D4+H4+L4+P4+T4+D36+H36+L36+P36</f>
        <v>19847.5</v>
      </c>
      <c r="U36" s="428">
        <f aca="true" t="shared" si="2" ref="U36:U51">E4+I4+M4+Q4+U4+Y4+I36+M36+Q36</f>
        <v>12836</v>
      </c>
      <c r="V36" s="430">
        <f aca="true" t="shared" si="3" ref="V36:V47">U36/T36</f>
        <v>0.6467313263635218</v>
      </c>
      <c r="W36" s="104"/>
      <c r="X36" s="104"/>
      <c r="Y36" s="104"/>
      <c r="Z36" s="104"/>
      <c r="AA36" s="104"/>
    </row>
    <row r="37" spans="1:27" ht="34.5" customHeight="1">
      <c r="A37" s="1246"/>
      <c r="B37" s="111" t="s">
        <v>5</v>
      </c>
      <c r="C37" s="437">
        <v>0</v>
      </c>
      <c r="D37" s="438">
        <v>0</v>
      </c>
      <c r="E37" s="435">
        <v>0</v>
      </c>
      <c r="F37" s="436">
        <v>0</v>
      </c>
      <c r="G37" s="437">
        <v>0</v>
      </c>
      <c r="H37" s="437">
        <v>0</v>
      </c>
      <c r="I37" s="437">
        <v>0</v>
      </c>
      <c r="J37" s="470">
        <v>0</v>
      </c>
      <c r="K37" s="437">
        <v>0</v>
      </c>
      <c r="L37" s="438">
        <v>0</v>
      </c>
      <c r="M37" s="435">
        <v>0</v>
      </c>
      <c r="N37" s="436">
        <v>0</v>
      </c>
      <c r="O37" s="437">
        <v>0</v>
      </c>
      <c r="P37" s="434">
        <v>0</v>
      </c>
      <c r="Q37" s="434">
        <v>0</v>
      </c>
      <c r="R37" s="436">
        <v>0</v>
      </c>
      <c r="S37" s="437">
        <f t="shared" si="0"/>
        <v>600</v>
      </c>
      <c r="T37" s="437">
        <f t="shared" si="1"/>
        <v>1075.8</v>
      </c>
      <c r="U37" s="434">
        <f t="shared" si="2"/>
        <v>561</v>
      </c>
      <c r="V37" s="436">
        <f t="shared" si="3"/>
        <v>0.5214723926380368</v>
      </c>
      <c r="W37" s="104"/>
      <c r="X37" s="104"/>
      <c r="Y37" s="104"/>
      <c r="Z37" s="104"/>
      <c r="AA37" s="104"/>
    </row>
    <row r="38" spans="1:27" ht="34.5" customHeight="1">
      <c r="A38" s="1246"/>
      <c r="B38" s="112" t="s">
        <v>426</v>
      </c>
      <c r="C38" s="437">
        <v>0</v>
      </c>
      <c r="D38" s="438">
        <v>0</v>
      </c>
      <c r="E38" s="435">
        <v>0</v>
      </c>
      <c r="F38" s="436">
        <v>0</v>
      </c>
      <c r="G38" s="437">
        <v>0</v>
      </c>
      <c r="H38" s="437">
        <v>0</v>
      </c>
      <c r="I38" s="437">
        <v>0</v>
      </c>
      <c r="J38" s="470">
        <v>0</v>
      </c>
      <c r="K38" s="437">
        <v>0</v>
      </c>
      <c r="L38" s="438">
        <v>0</v>
      </c>
      <c r="M38" s="435">
        <v>0</v>
      </c>
      <c r="N38" s="436">
        <v>0</v>
      </c>
      <c r="O38" s="437">
        <v>0</v>
      </c>
      <c r="P38" s="434">
        <v>0</v>
      </c>
      <c r="Q38" s="434">
        <v>0</v>
      </c>
      <c r="R38" s="436">
        <v>0</v>
      </c>
      <c r="S38" s="437">
        <f t="shared" si="0"/>
        <v>1000</v>
      </c>
      <c r="T38" s="437">
        <f t="shared" si="1"/>
        <v>1000</v>
      </c>
      <c r="U38" s="434">
        <f t="shared" si="2"/>
        <v>1901</v>
      </c>
      <c r="V38" s="436">
        <f t="shared" si="3"/>
        <v>1.901</v>
      </c>
      <c r="W38" s="104"/>
      <c r="X38" s="104"/>
      <c r="Y38" s="104"/>
      <c r="Z38" s="104"/>
      <c r="AA38" s="104"/>
    </row>
    <row r="39" spans="1:27" ht="34.5" customHeight="1">
      <c r="A39" s="1246"/>
      <c r="B39" s="111" t="s">
        <v>387</v>
      </c>
      <c r="C39" s="437">
        <v>0</v>
      </c>
      <c r="D39" s="438">
        <v>0</v>
      </c>
      <c r="E39" s="435">
        <v>0</v>
      </c>
      <c r="F39" s="436">
        <v>0</v>
      </c>
      <c r="G39" s="437">
        <v>0</v>
      </c>
      <c r="H39" s="437">
        <v>0</v>
      </c>
      <c r="I39" s="437">
        <v>0</v>
      </c>
      <c r="J39" s="470">
        <v>0</v>
      </c>
      <c r="K39" s="437">
        <v>0</v>
      </c>
      <c r="L39" s="438">
        <v>0</v>
      </c>
      <c r="M39" s="435">
        <v>0</v>
      </c>
      <c r="N39" s="436">
        <v>0</v>
      </c>
      <c r="O39" s="437">
        <v>0</v>
      </c>
      <c r="P39" s="434">
        <v>0</v>
      </c>
      <c r="Q39" s="434">
        <v>0</v>
      </c>
      <c r="R39" s="436">
        <v>0</v>
      </c>
      <c r="S39" s="437">
        <f t="shared" si="0"/>
        <v>4440</v>
      </c>
      <c r="T39" s="437">
        <f t="shared" si="1"/>
        <v>1900</v>
      </c>
      <c r="U39" s="434">
        <f t="shared" si="2"/>
        <v>1479</v>
      </c>
      <c r="V39" s="436">
        <f t="shared" si="3"/>
        <v>0.7784210526315789</v>
      </c>
      <c r="W39" s="104"/>
      <c r="X39" s="104"/>
      <c r="Y39" s="104"/>
      <c r="Z39" s="104"/>
      <c r="AA39" s="104"/>
    </row>
    <row r="40" spans="1:27" ht="34.5" customHeight="1">
      <c r="A40" s="1246"/>
      <c r="B40" s="111" t="s">
        <v>388</v>
      </c>
      <c r="C40" s="437">
        <v>0</v>
      </c>
      <c r="D40" s="438">
        <v>0</v>
      </c>
      <c r="E40" s="435">
        <v>0</v>
      </c>
      <c r="F40" s="436">
        <v>0</v>
      </c>
      <c r="G40" s="437">
        <v>0</v>
      </c>
      <c r="H40" s="437">
        <v>0</v>
      </c>
      <c r="I40" s="437">
        <v>0</v>
      </c>
      <c r="J40" s="470">
        <v>0</v>
      </c>
      <c r="K40" s="437">
        <v>0</v>
      </c>
      <c r="L40" s="438">
        <v>0</v>
      </c>
      <c r="M40" s="435">
        <v>0</v>
      </c>
      <c r="N40" s="436">
        <v>0</v>
      </c>
      <c r="O40" s="437">
        <v>0</v>
      </c>
      <c r="P40" s="434">
        <v>0</v>
      </c>
      <c r="Q40" s="434">
        <v>0</v>
      </c>
      <c r="R40" s="436">
        <v>0</v>
      </c>
      <c r="S40" s="437">
        <f t="shared" si="0"/>
        <v>175</v>
      </c>
      <c r="T40" s="437">
        <f t="shared" si="1"/>
        <v>369.4</v>
      </c>
      <c r="U40" s="434">
        <f t="shared" si="2"/>
        <v>349</v>
      </c>
      <c r="V40" s="436">
        <f t="shared" si="3"/>
        <v>0.9447753113156471</v>
      </c>
      <c r="W40" s="104"/>
      <c r="X40" s="104"/>
      <c r="Y40" s="104"/>
      <c r="Z40" s="104"/>
      <c r="AA40" s="104"/>
    </row>
    <row r="41" spans="1:27" ht="34.5" customHeight="1">
      <c r="A41" s="1246"/>
      <c r="B41" s="111" t="s">
        <v>389</v>
      </c>
      <c r="C41" s="437">
        <v>0</v>
      </c>
      <c r="D41" s="438">
        <v>0</v>
      </c>
      <c r="E41" s="435">
        <v>0</v>
      </c>
      <c r="F41" s="436">
        <v>0</v>
      </c>
      <c r="G41" s="437">
        <v>0</v>
      </c>
      <c r="H41" s="437">
        <v>0</v>
      </c>
      <c r="I41" s="437">
        <v>0</v>
      </c>
      <c r="J41" s="470">
        <v>0</v>
      </c>
      <c r="K41" s="437">
        <v>0</v>
      </c>
      <c r="L41" s="438">
        <v>0</v>
      </c>
      <c r="M41" s="435">
        <v>0</v>
      </c>
      <c r="N41" s="436">
        <v>0</v>
      </c>
      <c r="O41" s="437">
        <v>0</v>
      </c>
      <c r="P41" s="434">
        <v>0</v>
      </c>
      <c r="Q41" s="434">
        <v>0</v>
      </c>
      <c r="R41" s="436">
        <v>0</v>
      </c>
      <c r="S41" s="437">
        <f t="shared" si="0"/>
        <v>300</v>
      </c>
      <c r="T41" s="437">
        <f t="shared" si="1"/>
        <v>300</v>
      </c>
      <c r="U41" s="434">
        <f t="shared" si="2"/>
        <v>0</v>
      </c>
      <c r="V41" s="436">
        <f t="shared" si="3"/>
        <v>0</v>
      </c>
      <c r="W41" s="104"/>
      <c r="X41" s="104"/>
      <c r="Y41" s="104"/>
      <c r="Z41" s="104"/>
      <c r="AA41" s="104"/>
    </row>
    <row r="42" spans="1:27" ht="34.5" customHeight="1">
      <c r="A42" s="1246"/>
      <c r="B42" s="111" t="s">
        <v>390</v>
      </c>
      <c r="C42" s="437">
        <v>0</v>
      </c>
      <c r="D42" s="438">
        <v>0</v>
      </c>
      <c r="E42" s="435">
        <v>0</v>
      </c>
      <c r="F42" s="436">
        <v>0</v>
      </c>
      <c r="G42" s="437">
        <v>0</v>
      </c>
      <c r="H42" s="437">
        <v>0</v>
      </c>
      <c r="I42" s="437">
        <v>0</v>
      </c>
      <c r="J42" s="470">
        <v>0</v>
      </c>
      <c r="K42" s="437">
        <v>0</v>
      </c>
      <c r="L42" s="438">
        <v>0</v>
      </c>
      <c r="M42" s="435">
        <v>0</v>
      </c>
      <c r="N42" s="436">
        <v>0</v>
      </c>
      <c r="O42" s="437">
        <v>0</v>
      </c>
      <c r="P42" s="434">
        <v>600</v>
      </c>
      <c r="Q42" s="434">
        <v>125</v>
      </c>
      <c r="R42" s="436">
        <f>Q42/P42</f>
        <v>0.20833333333333334</v>
      </c>
      <c r="S42" s="437">
        <f t="shared" si="0"/>
        <v>11118</v>
      </c>
      <c r="T42" s="437">
        <f t="shared" si="1"/>
        <v>11218</v>
      </c>
      <c r="U42" s="929">
        <f t="shared" si="2"/>
        <v>8383</v>
      </c>
      <c r="V42" s="436">
        <f t="shared" si="3"/>
        <v>0.7472811552861472</v>
      </c>
      <c r="W42" s="104"/>
      <c r="X42" s="104"/>
      <c r="Y42" s="104"/>
      <c r="Z42" s="104"/>
      <c r="AA42" s="104"/>
    </row>
    <row r="43" spans="1:27" ht="34.5" customHeight="1">
      <c r="A43" s="1246"/>
      <c r="B43" s="111" t="s">
        <v>427</v>
      </c>
      <c r="C43" s="437">
        <v>0</v>
      </c>
      <c r="D43" s="438">
        <v>0</v>
      </c>
      <c r="E43" s="435">
        <v>0</v>
      </c>
      <c r="F43" s="436">
        <v>0</v>
      </c>
      <c r="G43" s="437">
        <v>0</v>
      </c>
      <c r="H43" s="437">
        <v>0</v>
      </c>
      <c r="I43" s="437">
        <v>0</v>
      </c>
      <c r="J43" s="470">
        <v>0</v>
      </c>
      <c r="K43" s="437">
        <v>0</v>
      </c>
      <c r="L43" s="438">
        <v>0</v>
      </c>
      <c r="M43" s="435">
        <v>0</v>
      </c>
      <c r="N43" s="436">
        <v>0</v>
      </c>
      <c r="O43" s="437">
        <v>0</v>
      </c>
      <c r="P43" s="434">
        <v>0</v>
      </c>
      <c r="Q43" s="434">
        <v>0</v>
      </c>
      <c r="R43" s="436">
        <v>0</v>
      </c>
      <c r="S43" s="437">
        <f t="shared" si="0"/>
        <v>4751</v>
      </c>
      <c r="T43" s="437">
        <f t="shared" si="1"/>
        <v>9751</v>
      </c>
      <c r="U43" s="434">
        <f t="shared" si="2"/>
        <v>8737</v>
      </c>
      <c r="V43" s="436">
        <f t="shared" si="3"/>
        <v>0.8960106655727618</v>
      </c>
      <c r="W43" s="104"/>
      <c r="X43" s="104"/>
      <c r="Y43" s="104"/>
      <c r="Z43" s="104"/>
      <c r="AA43" s="104"/>
    </row>
    <row r="44" spans="1:27" ht="34.5" customHeight="1">
      <c r="A44" s="1246"/>
      <c r="B44" s="111" t="s">
        <v>391</v>
      </c>
      <c r="C44" s="437">
        <v>0</v>
      </c>
      <c r="D44" s="438">
        <v>0</v>
      </c>
      <c r="E44" s="435">
        <v>0</v>
      </c>
      <c r="F44" s="436">
        <v>0</v>
      </c>
      <c r="G44" s="437">
        <v>0</v>
      </c>
      <c r="H44" s="437">
        <v>0</v>
      </c>
      <c r="I44" s="437">
        <v>0</v>
      </c>
      <c r="J44" s="470">
        <v>0</v>
      </c>
      <c r="K44" s="437">
        <v>0</v>
      </c>
      <c r="L44" s="438">
        <v>0</v>
      </c>
      <c r="M44" s="435">
        <v>0</v>
      </c>
      <c r="N44" s="443">
        <v>0</v>
      </c>
      <c r="O44" s="437">
        <v>0</v>
      </c>
      <c r="P44" s="434">
        <v>0</v>
      </c>
      <c r="Q44" s="434">
        <v>0</v>
      </c>
      <c r="R44" s="436">
        <v>0</v>
      </c>
      <c r="S44" s="437">
        <f t="shared" si="0"/>
        <v>51000</v>
      </c>
      <c r="T44" s="437">
        <f t="shared" si="1"/>
        <v>51000</v>
      </c>
      <c r="U44" s="434">
        <f t="shared" si="2"/>
        <v>22202</v>
      </c>
      <c r="V44" s="436">
        <f t="shared" si="3"/>
        <v>0.43533333333333335</v>
      </c>
      <c r="W44" s="104"/>
      <c r="X44" s="104"/>
      <c r="Y44" s="104"/>
      <c r="Z44" s="104"/>
      <c r="AA44" s="104"/>
    </row>
    <row r="45" spans="1:27" ht="34.5" customHeight="1">
      <c r="A45" s="1246"/>
      <c r="B45" s="111" t="s">
        <v>428</v>
      </c>
      <c r="C45" s="437">
        <v>0</v>
      </c>
      <c r="D45" s="438">
        <v>0</v>
      </c>
      <c r="E45" s="435">
        <v>0</v>
      </c>
      <c r="F45" s="436">
        <v>0</v>
      </c>
      <c r="G45" s="437">
        <v>0</v>
      </c>
      <c r="H45" s="437">
        <v>0</v>
      </c>
      <c r="I45" s="437">
        <v>0</v>
      </c>
      <c r="J45" s="470">
        <v>0</v>
      </c>
      <c r="K45" s="437">
        <v>21.5</v>
      </c>
      <c r="L45" s="434">
        <v>21.5</v>
      </c>
      <c r="M45" s="438">
        <v>21</v>
      </c>
      <c r="N45" s="930">
        <f>M45/L45</f>
        <v>0.9767441860465116</v>
      </c>
      <c r="O45" s="437">
        <v>0</v>
      </c>
      <c r="P45" s="434">
        <v>0</v>
      </c>
      <c r="Q45" s="434">
        <v>0</v>
      </c>
      <c r="R45" s="436">
        <v>0</v>
      </c>
      <c r="S45" s="437">
        <f t="shared" si="0"/>
        <v>19264.6</v>
      </c>
      <c r="T45" s="437">
        <f t="shared" si="1"/>
        <v>21976.4</v>
      </c>
      <c r="U45" s="929">
        <f t="shared" si="2"/>
        <v>18966</v>
      </c>
      <c r="V45" s="436">
        <f t="shared" si="3"/>
        <v>0.8630166906317686</v>
      </c>
      <c r="W45" s="104"/>
      <c r="X45" s="104"/>
      <c r="Y45" s="104"/>
      <c r="Z45" s="104"/>
      <c r="AA45" s="104"/>
    </row>
    <row r="46" spans="1:27" ht="34.5" customHeight="1">
      <c r="A46" s="1246"/>
      <c r="B46" s="111" t="s">
        <v>392</v>
      </c>
      <c r="C46" s="437">
        <v>0</v>
      </c>
      <c r="D46" s="438">
        <v>0</v>
      </c>
      <c r="E46" s="435">
        <v>0</v>
      </c>
      <c r="F46" s="436">
        <v>0</v>
      </c>
      <c r="G46" s="437">
        <v>0</v>
      </c>
      <c r="H46" s="437">
        <v>0</v>
      </c>
      <c r="I46" s="437">
        <v>0</v>
      </c>
      <c r="J46" s="470">
        <v>0</v>
      </c>
      <c r="K46" s="437">
        <v>0</v>
      </c>
      <c r="L46" s="438">
        <v>0</v>
      </c>
      <c r="M46" s="435">
        <v>0</v>
      </c>
      <c r="N46" s="447">
        <v>0</v>
      </c>
      <c r="O46" s="437">
        <v>0</v>
      </c>
      <c r="P46" s="434">
        <v>0</v>
      </c>
      <c r="Q46" s="434">
        <v>0</v>
      </c>
      <c r="R46" s="436">
        <v>0</v>
      </c>
      <c r="S46" s="437">
        <f t="shared" si="0"/>
        <v>62000</v>
      </c>
      <c r="T46" s="437">
        <f t="shared" si="1"/>
        <v>188500</v>
      </c>
      <c r="U46" s="434">
        <f t="shared" si="2"/>
        <v>355724</v>
      </c>
      <c r="V46" s="436">
        <f t="shared" si="3"/>
        <v>1.887129973474801</v>
      </c>
      <c r="W46" s="104"/>
      <c r="X46" s="104"/>
      <c r="Y46" s="104"/>
      <c r="Z46" s="104"/>
      <c r="AA46" s="104"/>
    </row>
    <row r="47" spans="1:27" ht="34.5" customHeight="1">
      <c r="A47" s="1246"/>
      <c r="B47" s="111" t="s">
        <v>393</v>
      </c>
      <c r="C47" s="437">
        <v>0</v>
      </c>
      <c r="D47" s="438">
        <v>0</v>
      </c>
      <c r="E47" s="435">
        <v>0</v>
      </c>
      <c r="F47" s="436">
        <v>0</v>
      </c>
      <c r="G47" s="437">
        <v>8.5</v>
      </c>
      <c r="H47" s="437">
        <v>8.5</v>
      </c>
      <c r="I47" s="437">
        <v>0</v>
      </c>
      <c r="J47" s="470">
        <v>0</v>
      </c>
      <c r="K47" s="437">
        <v>0</v>
      </c>
      <c r="L47" s="438">
        <v>0</v>
      </c>
      <c r="M47" s="435">
        <v>0</v>
      </c>
      <c r="N47" s="436">
        <v>0</v>
      </c>
      <c r="O47" s="437">
        <v>0</v>
      </c>
      <c r="P47" s="434">
        <v>0</v>
      </c>
      <c r="Q47" s="434">
        <v>0</v>
      </c>
      <c r="R47" s="436">
        <v>0</v>
      </c>
      <c r="S47" s="437">
        <f t="shared" si="0"/>
        <v>8.5</v>
      </c>
      <c r="T47" s="437">
        <f t="shared" si="1"/>
        <v>225.5</v>
      </c>
      <c r="U47" s="434">
        <f t="shared" si="2"/>
        <v>23</v>
      </c>
      <c r="V47" s="436">
        <f t="shared" si="3"/>
        <v>0.10199556541019955</v>
      </c>
      <c r="W47" s="104"/>
      <c r="X47" s="104"/>
      <c r="Y47" s="104"/>
      <c r="Z47" s="104"/>
      <c r="AA47" s="104"/>
    </row>
    <row r="48" spans="1:27" ht="34.5" customHeight="1">
      <c r="A48" s="1246"/>
      <c r="B48" s="441" t="s">
        <v>394</v>
      </c>
      <c r="C48" s="444">
        <v>0</v>
      </c>
      <c r="D48" s="445">
        <v>0</v>
      </c>
      <c r="E48" s="471">
        <v>0</v>
      </c>
      <c r="F48" s="443">
        <v>0</v>
      </c>
      <c r="G48" s="444">
        <v>0</v>
      </c>
      <c r="H48" s="444">
        <v>0</v>
      </c>
      <c r="I48" s="444">
        <v>0</v>
      </c>
      <c r="J48" s="470">
        <v>0</v>
      </c>
      <c r="K48" s="437">
        <v>0</v>
      </c>
      <c r="L48" s="438">
        <v>0</v>
      </c>
      <c r="M48" s="435">
        <v>0</v>
      </c>
      <c r="N48" s="436">
        <v>0</v>
      </c>
      <c r="O48" s="437">
        <v>0</v>
      </c>
      <c r="P48" s="442">
        <v>0</v>
      </c>
      <c r="Q48" s="434">
        <v>0</v>
      </c>
      <c r="R48" s="443">
        <v>0</v>
      </c>
      <c r="S48" s="437">
        <f t="shared" si="0"/>
        <v>4070</v>
      </c>
      <c r="T48" s="437">
        <f t="shared" si="1"/>
        <v>1500</v>
      </c>
      <c r="U48" s="434">
        <f t="shared" si="2"/>
        <v>1572</v>
      </c>
      <c r="V48" s="443">
        <f>U48/T48</f>
        <v>1.048</v>
      </c>
      <c r="W48" s="104"/>
      <c r="X48" s="104"/>
      <c r="Y48" s="104"/>
      <c r="Z48" s="104"/>
      <c r="AA48" s="104"/>
    </row>
    <row r="49" spans="1:27" ht="34.5" customHeight="1">
      <c r="A49" s="1246"/>
      <c r="B49" s="111" t="s">
        <v>546</v>
      </c>
      <c r="C49" s="444">
        <v>0</v>
      </c>
      <c r="D49" s="445">
        <v>0</v>
      </c>
      <c r="E49" s="471">
        <v>0</v>
      </c>
      <c r="F49" s="443">
        <v>0</v>
      </c>
      <c r="G49" s="472">
        <v>0</v>
      </c>
      <c r="H49" s="472">
        <v>0</v>
      </c>
      <c r="I49" s="434">
        <v>0</v>
      </c>
      <c r="J49" s="473">
        <v>0</v>
      </c>
      <c r="K49" s="437">
        <v>0</v>
      </c>
      <c r="L49" s="438">
        <v>0</v>
      </c>
      <c r="M49" s="435">
        <v>0</v>
      </c>
      <c r="N49" s="436">
        <v>0</v>
      </c>
      <c r="O49" s="437">
        <v>0</v>
      </c>
      <c r="P49" s="442">
        <v>0</v>
      </c>
      <c r="Q49" s="434">
        <v>0</v>
      </c>
      <c r="R49" s="443">
        <v>0</v>
      </c>
      <c r="S49" s="437">
        <f t="shared" si="0"/>
        <v>0</v>
      </c>
      <c r="T49" s="437">
        <f t="shared" si="1"/>
        <v>45200</v>
      </c>
      <c r="U49" s="434">
        <f t="shared" si="2"/>
        <v>84044</v>
      </c>
      <c r="V49" s="443">
        <f>U49/T49</f>
        <v>1.8593805309734512</v>
      </c>
      <c r="W49" s="104"/>
      <c r="X49" s="104"/>
      <c r="Y49" s="104"/>
      <c r="Z49" s="104"/>
      <c r="AA49" s="104"/>
    </row>
    <row r="50" spans="1:27" ht="34.5" customHeight="1">
      <c r="A50" s="1246"/>
      <c r="B50" s="111" t="s">
        <v>547</v>
      </c>
      <c r="C50" s="437">
        <v>0</v>
      </c>
      <c r="D50" s="438">
        <v>0</v>
      </c>
      <c r="E50" s="435">
        <v>0</v>
      </c>
      <c r="F50" s="436">
        <v>0</v>
      </c>
      <c r="G50" s="474">
        <v>0</v>
      </c>
      <c r="H50" s="474">
        <v>0</v>
      </c>
      <c r="I50" s="434">
        <v>0</v>
      </c>
      <c r="J50" s="473">
        <v>0</v>
      </c>
      <c r="K50" s="437">
        <v>0</v>
      </c>
      <c r="L50" s="438">
        <v>0</v>
      </c>
      <c r="M50" s="435">
        <v>0</v>
      </c>
      <c r="N50" s="436">
        <v>0</v>
      </c>
      <c r="O50" s="437">
        <v>0</v>
      </c>
      <c r="P50" s="442">
        <v>0</v>
      </c>
      <c r="Q50" s="434">
        <v>0</v>
      </c>
      <c r="R50" s="475">
        <v>0</v>
      </c>
      <c r="S50" s="437">
        <f t="shared" si="0"/>
        <v>0</v>
      </c>
      <c r="T50" s="437">
        <f t="shared" si="1"/>
        <v>1905.8000000000002</v>
      </c>
      <c r="U50" s="434">
        <f t="shared" si="2"/>
        <v>1002</v>
      </c>
      <c r="V50" s="443">
        <f>U50/T50</f>
        <v>0.5257634589148913</v>
      </c>
      <c r="W50" s="104"/>
      <c r="X50" s="104"/>
      <c r="Y50" s="104"/>
      <c r="Z50" s="104"/>
      <c r="AA50" s="104"/>
    </row>
    <row r="51" spans="1:27" ht="34.5" customHeight="1">
      <c r="A51" s="1246"/>
      <c r="B51" s="113" t="s">
        <v>548</v>
      </c>
      <c r="C51" s="476">
        <v>0</v>
      </c>
      <c r="D51" s="477">
        <v>0</v>
      </c>
      <c r="E51" s="461">
        <v>0</v>
      </c>
      <c r="F51" s="464">
        <v>0</v>
      </c>
      <c r="G51" s="478">
        <v>0</v>
      </c>
      <c r="H51" s="478">
        <v>0</v>
      </c>
      <c r="I51" s="448">
        <v>0</v>
      </c>
      <c r="J51" s="479">
        <v>0</v>
      </c>
      <c r="K51" s="450">
        <v>0</v>
      </c>
      <c r="L51" s="452">
        <v>0</v>
      </c>
      <c r="M51" s="451">
        <v>0</v>
      </c>
      <c r="N51" s="449">
        <v>0</v>
      </c>
      <c r="O51" s="450">
        <v>0</v>
      </c>
      <c r="P51" s="442">
        <v>0</v>
      </c>
      <c r="Q51" s="434">
        <v>0</v>
      </c>
      <c r="R51" s="475">
        <v>0</v>
      </c>
      <c r="S51" s="450">
        <f t="shared" si="0"/>
        <v>0</v>
      </c>
      <c r="T51" s="450">
        <f t="shared" si="1"/>
        <v>25000</v>
      </c>
      <c r="U51" s="448">
        <f t="shared" si="2"/>
        <v>19122</v>
      </c>
      <c r="V51" s="443">
        <f>U51/T51</f>
        <v>0.76488</v>
      </c>
      <c r="W51" s="104"/>
      <c r="X51" s="104"/>
      <c r="Y51" s="104"/>
      <c r="Z51" s="104"/>
      <c r="AA51" s="104"/>
    </row>
    <row r="52" spans="1:27" ht="45" customHeight="1">
      <c r="A52" s="1247"/>
      <c r="B52" s="115" t="s">
        <v>425</v>
      </c>
      <c r="C52" s="480">
        <f>SUM(C36:C51)</f>
        <v>0</v>
      </c>
      <c r="D52" s="480">
        <f>SUM(D36:D51)</f>
        <v>0</v>
      </c>
      <c r="E52" s="480">
        <f>SUM(E36:E51)</f>
        <v>0</v>
      </c>
      <c r="F52" s="455">
        <v>0</v>
      </c>
      <c r="G52" s="480">
        <f>SUM(G36:G51)</f>
        <v>8.5</v>
      </c>
      <c r="H52" s="480">
        <f>SUM(H36:H51)</f>
        <v>8.5</v>
      </c>
      <c r="I52" s="480">
        <f>SUM(I36:I51)</f>
        <v>0</v>
      </c>
      <c r="J52" s="455">
        <f>I52/H52</f>
        <v>0</v>
      </c>
      <c r="K52" s="456">
        <f>SUM(K36:K51)</f>
        <v>21.5</v>
      </c>
      <c r="L52" s="465">
        <f>SUM(L36:L51)</f>
        <v>21.5</v>
      </c>
      <c r="M52" s="454">
        <f>SUM(M36:M51)</f>
        <v>21</v>
      </c>
      <c r="N52" s="455">
        <f>M52/L52</f>
        <v>0.9767441860465116</v>
      </c>
      <c r="O52" s="480">
        <f>SUM(O36:O51)</f>
        <v>0</v>
      </c>
      <c r="P52" s="481">
        <f>SUM(P36:P51)</f>
        <v>600</v>
      </c>
      <c r="Q52" s="481">
        <f>SUM(Q36:Q51)</f>
        <v>125</v>
      </c>
      <c r="R52" s="482">
        <f>Q52/P52</f>
        <v>0.20833333333333334</v>
      </c>
      <c r="S52" s="483">
        <f>SUM(S36:S51)</f>
        <v>170877.1</v>
      </c>
      <c r="T52" s="931">
        <f>SUM(T36:T51)</f>
        <v>380769.39999999997</v>
      </c>
      <c r="U52" s="458">
        <f>SUM(U36:U51)</f>
        <v>536901</v>
      </c>
      <c r="V52" s="484">
        <f aca="true" t="shared" si="4" ref="V52:V61">U52/T52</f>
        <v>1.4100424036175176</v>
      </c>
      <c r="W52" s="104"/>
      <c r="X52" s="104"/>
      <c r="Y52" s="104"/>
      <c r="Z52" s="104"/>
      <c r="AA52" s="104"/>
    </row>
    <row r="53" spans="1:27" ht="39.75" customHeight="1">
      <c r="A53" s="1245" t="s">
        <v>422</v>
      </c>
      <c r="B53" s="110" t="s">
        <v>383</v>
      </c>
      <c r="C53" s="431">
        <v>0</v>
      </c>
      <c r="D53" s="432">
        <v>0</v>
      </c>
      <c r="E53" s="429">
        <v>0</v>
      </c>
      <c r="F53" s="430">
        <v>0</v>
      </c>
      <c r="G53" s="485">
        <v>0</v>
      </c>
      <c r="H53" s="485">
        <v>0</v>
      </c>
      <c r="I53" s="431">
        <v>0</v>
      </c>
      <c r="J53" s="469">
        <v>0</v>
      </c>
      <c r="K53" s="431">
        <v>0</v>
      </c>
      <c r="L53" s="432">
        <v>0</v>
      </c>
      <c r="M53" s="429">
        <v>0</v>
      </c>
      <c r="N53" s="430">
        <v>0</v>
      </c>
      <c r="O53" s="431">
        <v>0</v>
      </c>
      <c r="P53" s="428">
        <v>0</v>
      </c>
      <c r="Q53" s="428">
        <v>0</v>
      </c>
      <c r="R53" s="430">
        <v>0</v>
      </c>
      <c r="S53" s="486">
        <f aca="true" t="shared" si="5" ref="S53:U56">C21+G21+K21+O21+S21+W21+G53+K53+O53</f>
        <v>12000</v>
      </c>
      <c r="T53" s="486">
        <f t="shared" si="5"/>
        <v>12014</v>
      </c>
      <c r="U53" s="428">
        <f t="shared" si="5"/>
        <v>18814</v>
      </c>
      <c r="V53" s="430">
        <f t="shared" si="4"/>
        <v>1.5660063259530548</v>
      </c>
      <c r="W53" s="104"/>
      <c r="X53" s="104"/>
      <c r="Y53" s="104"/>
      <c r="Z53" s="104"/>
      <c r="AA53" s="104"/>
    </row>
    <row r="54" spans="1:27" ht="39.75" customHeight="1">
      <c r="A54" s="1246"/>
      <c r="B54" s="111" t="s">
        <v>397</v>
      </c>
      <c r="C54" s="437">
        <v>0</v>
      </c>
      <c r="D54" s="438">
        <v>0</v>
      </c>
      <c r="E54" s="435">
        <v>0</v>
      </c>
      <c r="F54" s="436">
        <v>0</v>
      </c>
      <c r="G54" s="487">
        <v>0</v>
      </c>
      <c r="H54" s="487">
        <v>0</v>
      </c>
      <c r="I54" s="437">
        <v>0</v>
      </c>
      <c r="J54" s="470">
        <v>0</v>
      </c>
      <c r="K54" s="437">
        <v>0</v>
      </c>
      <c r="L54" s="438">
        <v>0</v>
      </c>
      <c r="M54" s="435">
        <v>0</v>
      </c>
      <c r="N54" s="436">
        <v>0</v>
      </c>
      <c r="O54" s="437">
        <v>0</v>
      </c>
      <c r="P54" s="434">
        <v>0</v>
      </c>
      <c r="Q54" s="434">
        <v>0</v>
      </c>
      <c r="R54" s="436">
        <v>0</v>
      </c>
      <c r="S54" s="442">
        <f t="shared" si="5"/>
        <v>10791</v>
      </c>
      <c r="T54" s="442">
        <f t="shared" si="5"/>
        <v>10825</v>
      </c>
      <c r="U54" s="434">
        <f t="shared" si="5"/>
        <v>10946</v>
      </c>
      <c r="V54" s="436">
        <f t="shared" si="4"/>
        <v>1.0111778290993072</v>
      </c>
      <c r="W54" s="104"/>
      <c r="X54" s="104"/>
      <c r="Y54" s="104"/>
      <c r="Z54" s="104"/>
      <c r="AA54" s="104"/>
    </row>
    <row r="55" spans="1:27" ht="39.75" customHeight="1">
      <c r="A55" s="1246"/>
      <c r="B55" s="111" t="s">
        <v>384</v>
      </c>
      <c r="C55" s="437">
        <v>0</v>
      </c>
      <c r="D55" s="438">
        <v>0</v>
      </c>
      <c r="E55" s="435">
        <v>0</v>
      </c>
      <c r="F55" s="436">
        <v>0</v>
      </c>
      <c r="G55" s="487">
        <v>0</v>
      </c>
      <c r="H55" s="487">
        <v>0</v>
      </c>
      <c r="I55" s="437">
        <v>0</v>
      </c>
      <c r="J55" s="470">
        <v>0</v>
      </c>
      <c r="K55" s="437">
        <v>0</v>
      </c>
      <c r="L55" s="438">
        <v>0</v>
      </c>
      <c r="M55" s="435">
        <v>0</v>
      </c>
      <c r="N55" s="436">
        <v>0</v>
      </c>
      <c r="O55" s="437">
        <v>0</v>
      </c>
      <c r="P55" s="434">
        <v>0</v>
      </c>
      <c r="Q55" s="434">
        <v>0</v>
      </c>
      <c r="R55" s="436">
        <v>0</v>
      </c>
      <c r="S55" s="442">
        <f t="shared" si="5"/>
        <v>5640</v>
      </c>
      <c r="T55" s="442">
        <f t="shared" si="5"/>
        <v>5640</v>
      </c>
      <c r="U55" s="434">
        <f t="shared" si="5"/>
        <v>2494</v>
      </c>
      <c r="V55" s="436">
        <f t="shared" si="4"/>
        <v>0.4421985815602837</v>
      </c>
      <c r="W55" s="104"/>
      <c r="X55" s="104"/>
      <c r="Y55" s="104"/>
      <c r="Z55" s="104"/>
      <c r="AA55" s="104"/>
    </row>
    <row r="56" spans="1:27" ht="39.75" customHeight="1">
      <c r="A56" s="1246"/>
      <c r="B56" s="111" t="s">
        <v>385</v>
      </c>
      <c r="C56" s="437">
        <v>0</v>
      </c>
      <c r="D56" s="438">
        <v>0</v>
      </c>
      <c r="E56" s="435">
        <v>0</v>
      </c>
      <c r="F56" s="436">
        <v>0</v>
      </c>
      <c r="G56" s="487">
        <v>0</v>
      </c>
      <c r="H56" s="487">
        <v>0</v>
      </c>
      <c r="I56" s="437">
        <v>0</v>
      </c>
      <c r="J56" s="470">
        <v>0</v>
      </c>
      <c r="K56" s="437">
        <v>1475</v>
      </c>
      <c r="L56" s="434">
        <v>1475</v>
      </c>
      <c r="M56" s="438">
        <v>1356</v>
      </c>
      <c r="N56" s="930">
        <f>M56/L56</f>
        <v>0.9193220338983051</v>
      </c>
      <c r="O56" s="437">
        <v>0</v>
      </c>
      <c r="P56" s="434">
        <v>0</v>
      </c>
      <c r="Q56" s="434">
        <v>0</v>
      </c>
      <c r="R56" s="436">
        <v>0</v>
      </c>
      <c r="S56" s="442">
        <f t="shared" si="5"/>
        <v>1475</v>
      </c>
      <c r="T56" s="442">
        <f t="shared" si="5"/>
        <v>1475</v>
      </c>
      <c r="U56" s="434">
        <f t="shared" si="5"/>
        <v>1356</v>
      </c>
      <c r="V56" s="436">
        <f t="shared" si="4"/>
        <v>0.9193220338983051</v>
      </c>
      <c r="W56" s="104"/>
      <c r="X56" s="104"/>
      <c r="Y56" s="104"/>
      <c r="Z56" s="104"/>
      <c r="AA56" s="104"/>
    </row>
    <row r="57" spans="1:27" ht="39.75" customHeight="1">
      <c r="A57" s="1246"/>
      <c r="B57" s="111" t="s">
        <v>2</v>
      </c>
      <c r="C57" s="437">
        <v>4.2</v>
      </c>
      <c r="D57" s="438">
        <v>4.2</v>
      </c>
      <c r="E57" s="435">
        <v>0</v>
      </c>
      <c r="F57" s="436">
        <f>E57/D57</f>
        <v>0</v>
      </c>
      <c r="G57" s="474">
        <v>11.5</v>
      </c>
      <c r="H57" s="474">
        <v>11.5</v>
      </c>
      <c r="I57" s="437">
        <v>0</v>
      </c>
      <c r="J57" s="436">
        <f>I57/H57</f>
        <v>0</v>
      </c>
      <c r="K57" s="437">
        <v>0</v>
      </c>
      <c r="L57" s="438">
        <v>0</v>
      </c>
      <c r="M57" s="435">
        <v>0</v>
      </c>
      <c r="N57" s="436">
        <v>0</v>
      </c>
      <c r="O57" s="437">
        <v>0</v>
      </c>
      <c r="P57" s="434">
        <v>0</v>
      </c>
      <c r="Q57" s="434">
        <v>0</v>
      </c>
      <c r="R57" s="436">
        <v>0</v>
      </c>
      <c r="S57" s="442">
        <f>C25+G25+K25+O25+S25+W25+C57+G57+K57+O57</f>
        <v>2647.7</v>
      </c>
      <c r="T57" s="442">
        <f>D25+H25+L25+P25+T25+X25+D57+H57+L57+P57</f>
        <v>4579.3</v>
      </c>
      <c r="U57" s="434">
        <f aca="true" t="shared" si="6" ref="U57:U63">E25+I25+M25+Q25+U25+Y25+I57+M57+Q57</f>
        <v>7999</v>
      </c>
      <c r="V57" s="436">
        <f t="shared" si="4"/>
        <v>1.7467735243377809</v>
      </c>
      <c r="W57" s="104"/>
      <c r="X57" s="104"/>
      <c r="Y57" s="104"/>
      <c r="Z57" s="104"/>
      <c r="AA57" s="104"/>
    </row>
    <row r="58" spans="1:27" ht="39.75" customHeight="1">
      <c r="A58" s="1246"/>
      <c r="B58" s="111" t="s">
        <v>429</v>
      </c>
      <c r="C58" s="437">
        <v>0</v>
      </c>
      <c r="D58" s="438">
        <v>0</v>
      </c>
      <c r="E58" s="435">
        <v>0</v>
      </c>
      <c r="F58" s="436">
        <v>0</v>
      </c>
      <c r="G58" s="474">
        <v>0</v>
      </c>
      <c r="H58" s="474">
        <v>0</v>
      </c>
      <c r="I58" s="437">
        <v>0</v>
      </c>
      <c r="J58" s="470">
        <v>0</v>
      </c>
      <c r="K58" s="437">
        <v>0</v>
      </c>
      <c r="L58" s="438">
        <v>0</v>
      </c>
      <c r="M58" s="435">
        <v>0</v>
      </c>
      <c r="N58" s="436">
        <v>0</v>
      </c>
      <c r="O58" s="437">
        <v>0</v>
      </c>
      <c r="P58" s="434">
        <v>0</v>
      </c>
      <c r="Q58" s="434">
        <v>0</v>
      </c>
      <c r="R58" s="436">
        <v>0</v>
      </c>
      <c r="S58" s="442">
        <f aca="true" t="shared" si="7" ref="S58:T62">C26+G26+K26+O26+S26+W26+G58+K58+O58</f>
        <v>345043</v>
      </c>
      <c r="T58" s="442">
        <f t="shared" si="7"/>
        <v>302877</v>
      </c>
      <c r="U58" s="434">
        <f t="shared" si="6"/>
        <v>347322</v>
      </c>
      <c r="V58" s="436">
        <f t="shared" si="4"/>
        <v>1.1467427371507246</v>
      </c>
      <c r="W58" s="104"/>
      <c r="X58" s="104"/>
      <c r="Y58" s="104"/>
      <c r="Z58" s="104"/>
      <c r="AA58" s="104"/>
    </row>
    <row r="59" spans="1:27" ht="39.75" customHeight="1">
      <c r="A59" s="1246"/>
      <c r="B59" s="111" t="s">
        <v>0</v>
      </c>
      <c r="C59" s="437">
        <v>0</v>
      </c>
      <c r="D59" s="438">
        <v>0</v>
      </c>
      <c r="E59" s="435">
        <v>0</v>
      </c>
      <c r="F59" s="436">
        <v>0</v>
      </c>
      <c r="G59" s="474">
        <v>0</v>
      </c>
      <c r="H59" s="474">
        <v>0</v>
      </c>
      <c r="I59" s="437">
        <v>0</v>
      </c>
      <c r="J59" s="470">
        <v>0</v>
      </c>
      <c r="K59" s="437">
        <v>0</v>
      </c>
      <c r="L59" s="438">
        <v>0</v>
      </c>
      <c r="M59" s="435">
        <v>0</v>
      </c>
      <c r="N59" s="436">
        <v>0</v>
      </c>
      <c r="O59" s="437">
        <v>0</v>
      </c>
      <c r="P59" s="434">
        <v>0</v>
      </c>
      <c r="Q59" s="434">
        <v>0</v>
      </c>
      <c r="R59" s="436">
        <v>0</v>
      </c>
      <c r="S59" s="442">
        <f t="shared" si="7"/>
        <v>4957</v>
      </c>
      <c r="T59" s="442">
        <f t="shared" si="7"/>
        <v>45800</v>
      </c>
      <c r="U59" s="434">
        <f t="shared" si="6"/>
        <v>49123</v>
      </c>
      <c r="V59" s="436">
        <f t="shared" si="4"/>
        <v>1.0725545851528384</v>
      </c>
      <c r="W59" s="104"/>
      <c r="X59" s="104"/>
      <c r="Y59" s="104"/>
      <c r="Z59" s="104"/>
      <c r="AA59" s="104"/>
    </row>
    <row r="60" spans="1:27" ht="39.75" customHeight="1">
      <c r="A60" s="1246"/>
      <c r="B60" s="111" t="s">
        <v>386</v>
      </c>
      <c r="C60" s="437">
        <v>0</v>
      </c>
      <c r="D60" s="438">
        <v>0</v>
      </c>
      <c r="E60" s="435">
        <v>0</v>
      </c>
      <c r="F60" s="436">
        <v>0</v>
      </c>
      <c r="G60" s="474">
        <v>0</v>
      </c>
      <c r="H60" s="474">
        <v>0</v>
      </c>
      <c r="I60" s="437">
        <v>0</v>
      </c>
      <c r="J60" s="470">
        <v>0</v>
      </c>
      <c r="K60" s="437">
        <v>0</v>
      </c>
      <c r="L60" s="438">
        <v>0</v>
      </c>
      <c r="M60" s="435">
        <v>0</v>
      </c>
      <c r="N60" s="436">
        <v>0</v>
      </c>
      <c r="O60" s="437">
        <v>0</v>
      </c>
      <c r="P60" s="434">
        <v>0</v>
      </c>
      <c r="Q60" s="434">
        <v>3</v>
      </c>
      <c r="R60" s="436">
        <v>0</v>
      </c>
      <c r="S60" s="442">
        <f t="shared" si="7"/>
        <v>0</v>
      </c>
      <c r="T60" s="442">
        <f t="shared" si="7"/>
        <v>0</v>
      </c>
      <c r="U60" s="434">
        <f t="shared" si="6"/>
        <v>154</v>
      </c>
      <c r="V60" s="436">
        <v>0</v>
      </c>
      <c r="W60" s="104"/>
      <c r="X60" s="104"/>
      <c r="Y60" s="104"/>
      <c r="Z60" s="104"/>
      <c r="AA60" s="104"/>
    </row>
    <row r="61" spans="1:27" ht="39.75" customHeight="1">
      <c r="A61" s="1246"/>
      <c r="B61" s="111" t="s">
        <v>1</v>
      </c>
      <c r="C61" s="437">
        <v>0</v>
      </c>
      <c r="D61" s="438">
        <v>0</v>
      </c>
      <c r="E61" s="471">
        <v>0</v>
      </c>
      <c r="F61" s="443">
        <v>0</v>
      </c>
      <c r="G61" s="474">
        <v>0</v>
      </c>
      <c r="H61" s="474">
        <v>0</v>
      </c>
      <c r="I61" s="444">
        <v>0</v>
      </c>
      <c r="J61" s="488">
        <v>0</v>
      </c>
      <c r="K61" s="444">
        <v>0</v>
      </c>
      <c r="L61" s="445">
        <v>0</v>
      </c>
      <c r="M61" s="471">
        <v>0</v>
      </c>
      <c r="N61" s="443">
        <v>0</v>
      </c>
      <c r="O61" s="437">
        <v>0</v>
      </c>
      <c r="P61" s="444">
        <v>0</v>
      </c>
      <c r="Q61" s="434">
        <v>0</v>
      </c>
      <c r="R61" s="489">
        <v>0</v>
      </c>
      <c r="S61" s="442">
        <f t="shared" si="7"/>
        <v>1500</v>
      </c>
      <c r="T61" s="442">
        <f t="shared" si="7"/>
        <v>1500</v>
      </c>
      <c r="U61" s="434">
        <f t="shared" si="6"/>
        <v>736</v>
      </c>
      <c r="V61" s="436">
        <f t="shared" si="4"/>
        <v>0.49066666666666664</v>
      </c>
      <c r="W61" s="104"/>
      <c r="X61" s="104"/>
      <c r="Y61" s="104"/>
      <c r="Z61" s="104"/>
      <c r="AA61" s="104"/>
    </row>
    <row r="62" spans="1:27" ht="39.75" customHeight="1">
      <c r="A62" s="1246"/>
      <c r="B62" s="283" t="s">
        <v>553</v>
      </c>
      <c r="C62" s="463">
        <v>0</v>
      </c>
      <c r="D62" s="490">
        <v>0</v>
      </c>
      <c r="E62" s="471">
        <v>0</v>
      </c>
      <c r="F62" s="443">
        <v>0</v>
      </c>
      <c r="G62" s="491">
        <v>0</v>
      </c>
      <c r="H62" s="491">
        <v>0</v>
      </c>
      <c r="I62" s="444">
        <v>0</v>
      </c>
      <c r="J62" s="488">
        <v>0</v>
      </c>
      <c r="K62" s="444">
        <v>0</v>
      </c>
      <c r="L62" s="923">
        <v>0</v>
      </c>
      <c r="M62" s="435">
        <v>0</v>
      </c>
      <c r="N62" s="443">
        <v>0</v>
      </c>
      <c r="O62" s="444">
        <v>0</v>
      </c>
      <c r="P62" s="444">
        <v>0</v>
      </c>
      <c r="Q62" s="442">
        <v>0</v>
      </c>
      <c r="R62" s="489">
        <v>0</v>
      </c>
      <c r="S62" s="442">
        <f t="shared" si="7"/>
        <v>0</v>
      </c>
      <c r="T62" s="442">
        <f t="shared" si="7"/>
        <v>193200</v>
      </c>
      <c r="U62" s="442">
        <f t="shared" si="6"/>
        <v>347472</v>
      </c>
      <c r="V62" s="443">
        <v>0</v>
      </c>
      <c r="W62" s="104"/>
      <c r="X62" s="104"/>
      <c r="Y62" s="104"/>
      <c r="Z62" s="104"/>
      <c r="AA62" s="104"/>
    </row>
    <row r="63" spans="1:27" ht="39.75" customHeight="1">
      <c r="A63" s="1246"/>
      <c r="B63" s="283" t="s">
        <v>605</v>
      </c>
      <c r="C63" s="450">
        <v>0</v>
      </c>
      <c r="D63" s="492">
        <v>0</v>
      </c>
      <c r="E63" s="451">
        <v>0</v>
      </c>
      <c r="F63" s="449">
        <v>0</v>
      </c>
      <c r="G63" s="924">
        <v>0</v>
      </c>
      <c r="H63" s="924">
        <v>0</v>
      </c>
      <c r="I63" s="924">
        <v>0</v>
      </c>
      <c r="J63" s="493">
        <v>0</v>
      </c>
      <c r="K63" s="450">
        <v>0</v>
      </c>
      <c r="L63" s="492">
        <v>0</v>
      </c>
      <c r="M63" s="477">
        <v>-66932</v>
      </c>
      <c r="N63" s="449">
        <v>0</v>
      </c>
      <c r="O63" s="450">
        <v>0</v>
      </c>
      <c r="P63" s="450">
        <v>0</v>
      </c>
      <c r="Q63" s="448">
        <v>0</v>
      </c>
      <c r="R63" s="493">
        <v>0</v>
      </c>
      <c r="S63" s="921">
        <v>0</v>
      </c>
      <c r="T63" s="921">
        <v>0</v>
      </c>
      <c r="U63" s="442">
        <f t="shared" si="6"/>
        <v>-66932</v>
      </c>
      <c r="V63" s="449">
        <v>0</v>
      </c>
      <c r="W63" s="104"/>
      <c r="X63" s="104"/>
      <c r="Y63" s="104"/>
      <c r="Z63" s="104"/>
      <c r="AA63" s="104"/>
    </row>
    <row r="64" spans="1:27" ht="45" customHeight="1">
      <c r="A64" s="1247"/>
      <c r="B64" s="116" t="s">
        <v>425</v>
      </c>
      <c r="C64" s="456">
        <f>SUM(C53:C63)</f>
        <v>4.2</v>
      </c>
      <c r="D64" s="456">
        <f>SUM(D53:D63)</f>
        <v>4.2</v>
      </c>
      <c r="E64" s="454">
        <f>SUM(E53:E63)</f>
        <v>0</v>
      </c>
      <c r="F64" s="455">
        <f>E64/D64</f>
        <v>0</v>
      </c>
      <c r="G64" s="480">
        <f>SUM(G53:G63)</f>
        <v>11.5</v>
      </c>
      <c r="H64" s="480">
        <f>SUM(H53:H63)</f>
        <v>11.5</v>
      </c>
      <c r="I64" s="494">
        <f>SUM(I53:I63)</f>
        <v>0</v>
      </c>
      <c r="J64" s="495">
        <f>I64/H64</f>
        <v>0</v>
      </c>
      <c r="K64" s="456">
        <f>SUM(K53:K63)</f>
        <v>1475</v>
      </c>
      <c r="L64" s="456">
        <f>SUM(L53:L63)</f>
        <v>1475</v>
      </c>
      <c r="M64" s="454">
        <f>SUM(M53:M63)</f>
        <v>-65576</v>
      </c>
      <c r="N64" s="455">
        <v>0</v>
      </c>
      <c r="O64" s="456">
        <f>SUM(O53:O63)</f>
        <v>0</v>
      </c>
      <c r="P64" s="456">
        <f>SUM(P53:P63)</f>
        <v>0</v>
      </c>
      <c r="Q64" s="458">
        <f>SUM(Q53:Q63)</f>
        <v>3</v>
      </c>
      <c r="R64" s="482">
        <v>0</v>
      </c>
      <c r="S64" s="483">
        <f>SUM(S53:S63)</f>
        <v>384053.7</v>
      </c>
      <c r="T64" s="931">
        <f>SUM(T53:T63)</f>
        <v>577910.3</v>
      </c>
      <c r="U64" s="932">
        <f>SUM(U53:U63)</f>
        <v>719484</v>
      </c>
      <c r="V64" s="482">
        <f>U64/T64</f>
        <v>1.2449752150117412</v>
      </c>
      <c r="W64" s="104"/>
      <c r="X64" s="104"/>
      <c r="Y64" s="104"/>
      <c r="Z64" s="104"/>
      <c r="AA64" s="104"/>
    </row>
    <row r="65" spans="2:18" ht="31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</sheetData>
  <sheetProtection/>
  <mergeCells count="19">
    <mergeCell ref="C2:F2"/>
    <mergeCell ref="G2:J2"/>
    <mergeCell ref="A1:T1"/>
    <mergeCell ref="A53:A64"/>
    <mergeCell ref="C34:F34"/>
    <mergeCell ref="G34:J34"/>
    <mergeCell ref="A36:A52"/>
    <mergeCell ref="A4:A20"/>
    <mergeCell ref="A34:B35"/>
    <mergeCell ref="U1:V1"/>
    <mergeCell ref="S2:V2"/>
    <mergeCell ref="A21:A32"/>
    <mergeCell ref="S34:V34"/>
    <mergeCell ref="O2:R2"/>
    <mergeCell ref="K2:N2"/>
    <mergeCell ref="K34:N34"/>
    <mergeCell ref="O34:R34"/>
    <mergeCell ref="A33:R33"/>
    <mergeCell ref="A2:B3"/>
  </mergeCells>
  <printOptions verticalCentered="1"/>
  <pageMargins left="0.1968503937007874" right="0.1968503937007874" top="0.3937007874015748" bottom="0.51" header="0.31496062992125984" footer="0.21"/>
  <pageSetup fitToHeight="2" horizontalDpi="600" verticalDpi="600" orientation="landscape" paperSize="9" scale="37" r:id="rId1"/>
  <headerFooter>
    <oddFooter>&amp;L&amp;"Times New Roman,Obyčejné"&amp;14Závěrečný účet 2012</oddFooter>
  </headerFooter>
  <rowBreaks count="1" manualBreakCount="1">
    <brk id="32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74"/>
  <sheetViews>
    <sheetView view="pageBreakPreview" zoomScaleSheetLayoutView="100" workbookViewId="0" topLeftCell="A62">
      <selection activeCell="D84" sqref="D84"/>
    </sheetView>
  </sheetViews>
  <sheetFormatPr defaultColWidth="9.00390625" defaultRowHeight="12.75"/>
  <cols>
    <col min="1" max="1" width="78.875" style="5" customWidth="1"/>
    <col min="2" max="3" width="13.25390625" style="5" customWidth="1"/>
    <col min="4" max="4" width="14.125" style="5" customWidth="1"/>
    <col min="5" max="5" width="15.125" style="5" customWidth="1"/>
    <col min="6" max="16384" width="9.125" style="5" customWidth="1"/>
  </cols>
  <sheetData>
    <row r="1" spans="1:5" ht="45" customHeight="1">
      <c r="A1" s="1249" t="s">
        <v>441</v>
      </c>
      <c r="B1" s="1250"/>
      <c r="C1" s="1251"/>
      <c r="D1" s="1251"/>
      <c r="E1" s="287" t="s">
        <v>370</v>
      </c>
    </row>
    <row r="2" spans="1:5" s="68" customFormat="1" ht="32.25" customHeight="1">
      <c r="A2" s="66" t="s">
        <v>19</v>
      </c>
      <c r="B2" s="67" t="s">
        <v>437</v>
      </c>
      <c r="C2" s="132" t="s">
        <v>438</v>
      </c>
      <c r="D2" s="133" t="s">
        <v>440</v>
      </c>
      <c r="E2" s="134" t="s">
        <v>420</v>
      </c>
    </row>
    <row r="3" spans="1:5" s="68" customFormat="1" ht="16.5" customHeight="1">
      <c r="A3" s="1252" t="s">
        <v>20</v>
      </c>
      <c r="B3" s="1253"/>
      <c r="C3" s="1253"/>
      <c r="D3" s="1117"/>
      <c r="E3" s="1118"/>
    </row>
    <row r="4" spans="1:5" s="68" customFormat="1" ht="18.75" customHeight="1">
      <c r="A4" s="69" t="s">
        <v>91</v>
      </c>
      <c r="B4" s="70">
        <f>B26</f>
        <v>24680</v>
      </c>
      <c r="C4" s="70">
        <v>35504</v>
      </c>
      <c r="D4" s="70">
        <v>29628.7</v>
      </c>
      <c r="E4" s="103">
        <f aca="true" t="shared" si="0" ref="E4:E14">D4/C4</f>
        <v>0.8345172374943669</v>
      </c>
    </row>
    <row r="5" spans="1:5" s="68" customFormat="1" ht="18.75" customHeight="1">
      <c r="A5" s="69" t="s">
        <v>21</v>
      </c>
      <c r="B5" s="70">
        <f>B43</f>
        <v>34915.3</v>
      </c>
      <c r="C5" s="70">
        <v>27359.2</v>
      </c>
      <c r="D5" s="70">
        <v>21967.2</v>
      </c>
      <c r="E5" s="103">
        <f t="shared" si="0"/>
        <v>0.802918213982865</v>
      </c>
    </row>
    <row r="6" spans="1:5" s="68" customFormat="1" ht="18.75" customHeight="1">
      <c r="A6" s="69" t="s">
        <v>22</v>
      </c>
      <c r="B6" s="70">
        <f>B47</f>
        <v>9410.8</v>
      </c>
      <c r="C6" s="70">
        <v>1819.8</v>
      </c>
      <c r="D6" s="70">
        <v>251.6</v>
      </c>
      <c r="E6" s="103">
        <f t="shared" si="0"/>
        <v>0.13825695131333113</v>
      </c>
    </row>
    <row r="7" spans="1:5" s="68" customFormat="1" ht="18.75" customHeight="1">
      <c r="A7" s="69" t="s">
        <v>23</v>
      </c>
      <c r="B7" s="70">
        <f>B59</f>
        <v>500</v>
      </c>
      <c r="C7" s="70">
        <v>3954.9</v>
      </c>
      <c r="D7" s="70">
        <v>3930.1</v>
      </c>
      <c r="E7" s="103">
        <f t="shared" si="0"/>
        <v>0.9937292978330678</v>
      </c>
    </row>
    <row r="8" spans="1:5" s="68" customFormat="1" ht="18.75" customHeight="1">
      <c r="A8" s="69" t="s">
        <v>24</v>
      </c>
      <c r="B8" s="70">
        <v>0</v>
      </c>
      <c r="C8" s="70">
        <v>336</v>
      </c>
      <c r="D8" s="70">
        <v>336</v>
      </c>
      <c r="E8" s="103">
        <f t="shared" si="0"/>
        <v>1</v>
      </c>
    </row>
    <row r="9" spans="1:5" s="918" customFormat="1" ht="18.75" customHeight="1">
      <c r="A9" s="262" t="s">
        <v>92</v>
      </c>
      <c r="B9" s="914">
        <v>2725.5</v>
      </c>
      <c r="C9" s="914">
        <v>3992.3</v>
      </c>
      <c r="D9" s="914">
        <v>1914.4</v>
      </c>
      <c r="E9" s="1000">
        <f t="shared" si="0"/>
        <v>0.4795230819327205</v>
      </c>
    </row>
    <row r="10" spans="1:5" s="68" customFormat="1" ht="18.75" customHeight="1">
      <c r="A10" s="69" t="s">
        <v>25</v>
      </c>
      <c r="B10" s="70">
        <f>B76</f>
        <v>6320</v>
      </c>
      <c r="C10" s="70">
        <v>21599.9</v>
      </c>
      <c r="D10" s="1042">
        <v>1561.7</v>
      </c>
      <c r="E10" s="103">
        <f t="shared" si="0"/>
        <v>0.07230126065398451</v>
      </c>
    </row>
    <row r="11" spans="1:5" s="909" customFormat="1" ht="18.75" customHeight="1" thickBot="1">
      <c r="A11" s="57" t="s">
        <v>714</v>
      </c>
      <c r="B11" s="72">
        <v>0</v>
      </c>
      <c r="C11" s="72">
        <v>16413.1</v>
      </c>
      <c r="D11" s="72">
        <v>0</v>
      </c>
      <c r="E11" s="945">
        <v>0</v>
      </c>
    </row>
    <row r="12" spans="1:5" s="908" customFormat="1" ht="26.25" customHeight="1" thickTop="1">
      <c r="A12" s="1001" t="s">
        <v>26</v>
      </c>
      <c r="B12" s="946">
        <f>SUM(B4+B5+B6+B7+B8+B9+B10+B11)</f>
        <v>78551.6</v>
      </c>
      <c r="C12" s="946">
        <f>SUM(C4+C5+C6+C7+C8+C9+C10+C11)</f>
        <v>110979.20000000001</v>
      </c>
      <c r="D12" s="1043">
        <f>SUM(D4+D5+D6+D7+D8+D9+D10+D11)</f>
        <v>59589.7</v>
      </c>
      <c r="E12" s="947">
        <f t="shared" si="0"/>
        <v>0.5369447608200455</v>
      </c>
    </row>
    <row r="13" spans="1:5" s="68" customFormat="1" ht="25.5" customHeight="1">
      <c r="A13" s="1254" t="s">
        <v>27</v>
      </c>
      <c r="B13" s="1255"/>
      <c r="C13" s="1255"/>
      <c r="D13" s="1083"/>
      <c r="E13" s="1095"/>
    </row>
    <row r="14" spans="1:5" s="68" customFormat="1" ht="18.75" customHeight="1">
      <c r="A14" s="498" t="s">
        <v>566</v>
      </c>
      <c r="B14" s="74">
        <v>0</v>
      </c>
      <c r="C14" s="74">
        <v>2224.2</v>
      </c>
      <c r="D14" s="119">
        <v>2224.2</v>
      </c>
      <c r="E14" s="103">
        <f t="shared" si="0"/>
        <v>1</v>
      </c>
    </row>
    <row r="15" spans="1:5" s="68" customFormat="1" ht="22.5" customHeight="1">
      <c r="A15" s="4" t="s">
        <v>28</v>
      </c>
      <c r="B15" s="74">
        <v>6000</v>
      </c>
      <c r="C15" s="74">
        <v>6894.8</v>
      </c>
      <c r="D15" s="119">
        <v>6893.5</v>
      </c>
      <c r="E15" s="58">
        <f aca="true" t="shared" si="1" ref="E15:E26">D15/C15</f>
        <v>0.9998114521088356</v>
      </c>
    </row>
    <row r="16" spans="1:5" s="68" customFormat="1" ht="20.25" customHeight="1">
      <c r="A16" s="4" t="s">
        <v>558</v>
      </c>
      <c r="B16" s="74">
        <v>2000</v>
      </c>
      <c r="C16" s="74">
        <v>2000</v>
      </c>
      <c r="D16" s="117">
        <v>0</v>
      </c>
      <c r="E16" s="94">
        <f t="shared" si="1"/>
        <v>0</v>
      </c>
    </row>
    <row r="17" spans="1:5" s="68" customFormat="1" ht="18.75" customHeight="1">
      <c r="A17" s="4" t="s">
        <v>559</v>
      </c>
      <c r="B17" s="74">
        <v>0</v>
      </c>
      <c r="C17" s="74">
        <v>18</v>
      </c>
      <c r="D17" s="117">
        <v>18</v>
      </c>
      <c r="E17" s="94">
        <f t="shared" si="1"/>
        <v>1</v>
      </c>
    </row>
    <row r="18" spans="1:5" s="68" customFormat="1" ht="22.5" customHeight="1">
      <c r="A18" s="4" t="s">
        <v>560</v>
      </c>
      <c r="B18" s="74">
        <v>3500</v>
      </c>
      <c r="C18" s="74">
        <v>3095</v>
      </c>
      <c r="D18" s="117">
        <v>2544</v>
      </c>
      <c r="E18" s="94">
        <f t="shared" si="1"/>
        <v>0.8219709208400646</v>
      </c>
    </row>
    <row r="19" spans="1:5" s="68" customFormat="1" ht="18.75" customHeight="1">
      <c r="A19" s="69" t="s">
        <v>694</v>
      </c>
      <c r="B19" s="70">
        <v>5000</v>
      </c>
      <c r="C19" s="74">
        <v>5000</v>
      </c>
      <c r="D19" s="117">
        <v>1677</v>
      </c>
      <c r="E19" s="94">
        <f t="shared" si="1"/>
        <v>0.3354</v>
      </c>
    </row>
    <row r="20" spans="1:5" s="68" customFormat="1" ht="18.75" customHeight="1">
      <c r="A20" s="75" t="s">
        <v>561</v>
      </c>
      <c r="B20" s="74">
        <v>50</v>
      </c>
      <c r="C20" s="74">
        <v>0</v>
      </c>
      <c r="D20" s="117">
        <v>0</v>
      </c>
      <c r="E20" s="94">
        <v>0</v>
      </c>
    </row>
    <row r="21" spans="1:5" s="68" customFormat="1" ht="18.75" customHeight="1">
      <c r="A21" s="4" t="s">
        <v>562</v>
      </c>
      <c r="B21" s="74">
        <v>200</v>
      </c>
      <c r="C21" s="74">
        <v>0</v>
      </c>
      <c r="D21" s="117">
        <v>0</v>
      </c>
      <c r="E21" s="94">
        <v>0</v>
      </c>
    </row>
    <row r="22" spans="1:5" s="68" customFormat="1" ht="18.75" customHeight="1">
      <c r="A22" s="75" t="s">
        <v>563</v>
      </c>
      <c r="B22" s="74">
        <v>1000</v>
      </c>
      <c r="C22" s="74">
        <v>0</v>
      </c>
      <c r="D22" s="117">
        <v>0</v>
      </c>
      <c r="E22" s="94">
        <v>0</v>
      </c>
    </row>
    <row r="23" spans="1:5" s="68" customFormat="1" ht="18.75" customHeight="1">
      <c r="A23" s="75" t="s">
        <v>564</v>
      </c>
      <c r="B23" s="74">
        <v>1100</v>
      </c>
      <c r="C23" s="74">
        <v>0</v>
      </c>
      <c r="D23" s="117">
        <v>0</v>
      </c>
      <c r="E23" s="496">
        <v>0</v>
      </c>
    </row>
    <row r="24" spans="1:5" s="68" customFormat="1" ht="18.75" customHeight="1">
      <c r="A24" s="57" t="s">
        <v>565</v>
      </c>
      <c r="B24" s="72">
        <v>330</v>
      </c>
      <c r="C24" s="72">
        <v>234</v>
      </c>
      <c r="D24" s="118">
        <v>234</v>
      </c>
      <c r="E24" s="497">
        <f t="shared" si="1"/>
        <v>1</v>
      </c>
    </row>
    <row r="25" spans="1:5" s="68" customFormat="1" ht="18.75" customHeight="1" thickBot="1">
      <c r="A25" s="57" t="s">
        <v>90</v>
      </c>
      <c r="B25" s="72">
        <v>5500</v>
      </c>
      <c r="C25" s="72">
        <v>16038</v>
      </c>
      <c r="D25" s="118">
        <v>16038</v>
      </c>
      <c r="E25" s="497">
        <f t="shared" si="1"/>
        <v>1</v>
      </c>
    </row>
    <row r="26" spans="1:5" s="68" customFormat="1" ht="31.5" customHeight="1" thickBot="1" thickTop="1">
      <c r="A26" s="76" t="s">
        <v>91</v>
      </c>
      <c r="B26" s="73">
        <f>SUM(B15:B25)</f>
        <v>24680</v>
      </c>
      <c r="C26" s="73">
        <f>SUM(C14:C25)</f>
        <v>35504</v>
      </c>
      <c r="D26" s="73">
        <f>SUM(D14:D25)</f>
        <v>29628.7</v>
      </c>
      <c r="E26" s="120">
        <f t="shared" si="1"/>
        <v>0.8345172374943669</v>
      </c>
    </row>
    <row r="27" spans="1:5" s="68" customFormat="1" ht="21.75" customHeight="1" thickTop="1">
      <c r="A27" s="79" t="s">
        <v>567</v>
      </c>
      <c r="B27" s="8">
        <v>14000</v>
      </c>
      <c r="C27" s="121">
        <v>0</v>
      </c>
      <c r="D27" s="117">
        <v>0</v>
      </c>
      <c r="E27" s="497">
        <v>0</v>
      </c>
    </row>
    <row r="28" spans="1:5" s="68" customFormat="1" ht="18.75" customHeight="1" hidden="1">
      <c r="A28" s="79" t="s">
        <v>568</v>
      </c>
      <c r="B28" s="8">
        <v>2700</v>
      </c>
      <c r="C28" s="83"/>
      <c r="D28" s="117"/>
      <c r="E28" s="497" t="e">
        <f aca="true" t="shared" si="2" ref="E28:E47">D28/C28</f>
        <v>#DIV/0!</v>
      </c>
    </row>
    <row r="29" spans="1:5" s="68" customFormat="1" ht="30" customHeight="1">
      <c r="A29" s="79" t="s">
        <v>569</v>
      </c>
      <c r="B29" s="8">
        <v>8300</v>
      </c>
      <c r="C29" s="122">
        <v>461.3</v>
      </c>
      <c r="D29" s="117">
        <v>429.9</v>
      </c>
      <c r="E29" s="497">
        <f t="shared" si="2"/>
        <v>0.9319314979406026</v>
      </c>
    </row>
    <row r="30" spans="1:5" s="68" customFormat="1" ht="22.5" customHeight="1">
      <c r="A30" s="79" t="s">
        <v>570</v>
      </c>
      <c r="B30" s="8">
        <v>1900</v>
      </c>
      <c r="C30" s="122">
        <v>3981.6</v>
      </c>
      <c r="D30" s="117">
        <v>3980.5</v>
      </c>
      <c r="E30" s="497">
        <f t="shared" si="2"/>
        <v>0.9997237291541089</v>
      </c>
    </row>
    <row r="31" spans="1:5" s="68" customFormat="1" ht="18.75" customHeight="1">
      <c r="A31" s="79" t="s">
        <v>571</v>
      </c>
      <c r="B31" s="8">
        <v>3520</v>
      </c>
      <c r="C31" s="83">
        <v>3654</v>
      </c>
      <c r="D31" s="117">
        <v>3653.7</v>
      </c>
      <c r="E31" s="497">
        <f t="shared" si="2"/>
        <v>0.9999178981937602</v>
      </c>
    </row>
    <row r="32" spans="1:5" s="68" customFormat="1" ht="18.75" customHeight="1">
      <c r="A32" s="79" t="s">
        <v>572</v>
      </c>
      <c r="B32" s="8">
        <v>0</v>
      </c>
      <c r="C32" s="83">
        <v>4397.8</v>
      </c>
      <c r="D32" s="117">
        <v>4397.6</v>
      </c>
      <c r="E32" s="497">
        <f t="shared" si="2"/>
        <v>0.9999545227159035</v>
      </c>
    </row>
    <row r="33" spans="1:5" s="68" customFormat="1" ht="18.75" customHeight="1">
      <c r="A33" s="79" t="s">
        <v>29</v>
      </c>
      <c r="B33" s="8">
        <v>500</v>
      </c>
      <c r="C33" s="83">
        <v>381.6</v>
      </c>
      <c r="D33" s="117">
        <v>84.9</v>
      </c>
      <c r="E33" s="497">
        <f t="shared" si="2"/>
        <v>0.22248427672955975</v>
      </c>
    </row>
    <row r="34" spans="1:5" s="68" customFormat="1" ht="18.75" customHeight="1">
      <c r="A34" s="79" t="s">
        <v>573</v>
      </c>
      <c r="B34" s="8">
        <v>0</v>
      </c>
      <c r="C34" s="83">
        <v>15.6</v>
      </c>
      <c r="D34" s="117">
        <v>15.6</v>
      </c>
      <c r="E34" s="497">
        <f t="shared" si="2"/>
        <v>1</v>
      </c>
    </row>
    <row r="35" spans="1:5" s="68" customFormat="1" ht="18.75" customHeight="1">
      <c r="A35" s="79" t="s">
        <v>574</v>
      </c>
      <c r="B35" s="8">
        <v>700</v>
      </c>
      <c r="C35" s="83">
        <v>0</v>
      </c>
      <c r="D35" s="117">
        <v>0</v>
      </c>
      <c r="E35" s="497">
        <v>0</v>
      </c>
    </row>
    <row r="36" spans="1:5" s="68" customFormat="1" ht="18.75" customHeight="1">
      <c r="A36" s="79" t="s">
        <v>575</v>
      </c>
      <c r="B36" s="8">
        <v>400</v>
      </c>
      <c r="C36" s="83">
        <v>422</v>
      </c>
      <c r="D36" s="117">
        <v>421.3</v>
      </c>
      <c r="E36" s="497">
        <f t="shared" si="2"/>
        <v>0.9983412322274882</v>
      </c>
    </row>
    <row r="37" spans="1:5" s="68" customFormat="1" ht="18.75" customHeight="1">
      <c r="A37" s="79" t="s">
        <v>576</v>
      </c>
      <c r="B37" s="8">
        <v>800</v>
      </c>
      <c r="C37" s="83">
        <v>1500</v>
      </c>
      <c r="D37" s="117">
        <v>0</v>
      </c>
      <c r="E37" s="497">
        <f t="shared" si="2"/>
        <v>0</v>
      </c>
    </row>
    <row r="38" spans="1:5" s="68" customFormat="1" ht="18.75" customHeight="1">
      <c r="A38" s="79" t="s">
        <v>577</v>
      </c>
      <c r="B38" s="8">
        <v>1200</v>
      </c>
      <c r="C38" s="83">
        <v>1200</v>
      </c>
      <c r="D38" s="117">
        <v>0</v>
      </c>
      <c r="E38" s="497">
        <f t="shared" si="2"/>
        <v>0</v>
      </c>
    </row>
    <row r="39" spans="1:5" s="68" customFormat="1" ht="18.75" customHeight="1">
      <c r="A39" s="79" t="s">
        <v>578</v>
      </c>
      <c r="B39" s="8">
        <v>800</v>
      </c>
      <c r="C39" s="83">
        <v>800</v>
      </c>
      <c r="D39" s="117">
        <v>0</v>
      </c>
      <c r="E39" s="497">
        <f t="shared" si="2"/>
        <v>0</v>
      </c>
    </row>
    <row r="40" spans="1:5" s="68" customFormat="1" ht="18.75" customHeight="1">
      <c r="A40" s="79" t="s">
        <v>579</v>
      </c>
      <c r="B40" s="8">
        <v>95.3</v>
      </c>
      <c r="C40" s="83">
        <v>95.3</v>
      </c>
      <c r="D40" s="117">
        <v>0</v>
      </c>
      <c r="E40" s="497">
        <f t="shared" si="2"/>
        <v>0</v>
      </c>
    </row>
    <row r="41" spans="1:5" s="68" customFormat="1" ht="18.75" customHeight="1">
      <c r="A41" s="79" t="s">
        <v>580</v>
      </c>
      <c r="B41" s="8">
        <v>0</v>
      </c>
      <c r="C41" s="83">
        <v>450</v>
      </c>
      <c r="D41" s="117">
        <v>450</v>
      </c>
      <c r="E41" s="497">
        <f t="shared" si="2"/>
        <v>1</v>
      </c>
    </row>
    <row r="42" spans="1:5" s="68" customFormat="1" ht="18.75" customHeight="1" thickBot="1">
      <c r="A42" s="129" t="s">
        <v>567</v>
      </c>
      <c r="B42" s="7">
        <v>0</v>
      </c>
      <c r="C42" s="171">
        <v>10000</v>
      </c>
      <c r="D42" s="118">
        <v>8533.7</v>
      </c>
      <c r="E42" s="497">
        <f t="shared" si="2"/>
        <v>0.8533700000000001</v>
      </c>
    </row>
    <row r="43" spans="1:5" s="68" customFormat="1" ht="18.75" customHeight="1" thickBot="1" thickTop="1">
      <c r="A43" s="131" t="s">
        <v>30</v>
      </c>
      <c r="B43" s="73">
        <f>SUM(B27:B40)</f>
        <v>34915.3</v>
      </c>
      <c r="C43" s="73">
        <f>SUM(C27:C42)</f>
        <v>27359.2</v>
      </c>
      <c r="D43" s="73">
        <f>SUM(D27:D42)</f>
        <v>21967.2</v>
      </c>
      <c r="E43" s="500">
        <f>D43/C43</f>
        <v>0.802918213982865</v>
      </c>
    </row>
    <row r="44" spans="1:5" s="68" customFormat="1" ht="18.75" customHeight="1" thickTop="1">
      <c r="A44" s="501" t="s">
        <v>581</v>
      </c>
      <c r="B44" s="121">
        <v>6010.8</v>
      </c>
      <c r="C44" s="121">
        <v>110.8</v>
      </c>
      <c r="D44" s="121">
        <v>99.3</v>
      </c>
      <c r="E44" s="497">
        <f t="shared" si="2"/>
        <v>0.8962093862815884</v>
      </c>
    </row>
    <row r="45" spans="1:5" s="68" customFormat="1" ht="18.75" customHeight="1">
      <c r="A45" s="501" t="s">
        <v>582</v>
      </c>
      <c r="B45" s="121">
        <v>3100</v>
      </c>
      <c r="C45" s="121">
        <v>1709</v>
      </c>
      <c r="D45" s="121">
        <v>152.3</v>
      </c>
      <c r="E45" s="497">
        <f t="shared" si="2"/>
        <v>0.08911644236395554</v>
      </c>
    </row>
    <row r="46" spans="1:5" s="68" customFormat="1" ht="18.75" customHeight="1" thickBot="1">
      <c r="A46" s="502" t="s">
        <v>29</v>
      </c>
      <c r="B46" s="499">
        <v>300</v>
      </c>
      <c r="C46" s="499">
        <v>0</v>
      </c>
      <c r="D46" s="499">
        <v>0</v>
      </c>
      <c r="E46" s="497">
        <v>0</v>
      </c>
    </row>
    <row r="47" spans="1:5" s="68" customFormat="1" ht="18.75" customHeight="1" thickBot="1" thickTop="1">
      <c r="A47" s="131" t="s">
        <v>22</v>
      </c>
      <c r="B47" s="73">
        <f>SUM(B44:B46)</f>
        <v>9410.8</v>
      </c>
      <c r="C47" s="73">
        <f>SUM(C44:C46)</f>
        <v>1819.8</v>
      </c>
      <c r="D47" s="73">
        <f>SUM(D44:D46)</f>
        <v>251.60000000000002</v>
      </c>
      <c r="E47" s="500">
        <f t="shared" si="2"/>
        <v>0.13825695131333116</v>
      </c>
    </row>
    <row r="48" spans="1:5" s="68" customFormat="1" ht="18.75" customHeight="1" thickTop="1">
      <c r="A48" s="503"/>
      <c r="B48" s="504"/>
      <c r="C48" s="504"/>
      <c r="D48" s="504"/>
      <c r="E48" s="505"/>
    </row>
    <row r="49" spans="1:5" s="68" customFormat="1" ht="21.75" customHeight="1">
      <c r="A49" s="506"/>
      <c r="B49" s="507"/>
      <c r="C49" s="507"/>
      <c r="D49" s="507"/>
      <c r="E49" s="508"/>
    </row>
    <row r="50" spans="1:5" s="68" customFormat="1" ht="18.75" customHeight="1">
      <c r="A50" s="128" t="s">
        <v>19</v>
      </c>
      <c r="B50" s="67" t="s">
        <v>437</v>
      </c>
      <c r="C50" s="132" t="s">
        <v>438</v>
      </c>
      <c r="D50" s="132" t="s">
        <v>557</v>
      </c>
      <c r="E50" s="134" t="s">
        <v>420</v>
      </c>
    </row>
    <row r="51" spans="1:5" s="68" customFormat="1" ht="18.75" customHeight="1">
      <c r="A51" s="509" t="s">
        <v>583</v>
      </c>
      <c r="B51" s="83">
        <v>0</v>
      </c>
      <c r="C51" s="83">
        <v>390</v>
      </c>
      <c r="D51" s="83">
        <v>384.4</v>
      </c>
      <c r="E51" s="123">
        <f aca="true" t="shared" si="3" ref="E51:E60">D51/C51</f>
        <v>0.9856410256410256</v>
      </c>
    </row>
    <row r="52" spans="1:5" s="68" customFormat="1" ht="22.5" customHeight="1">
      <c r="A52" s="501" t="s">
        <v>584</v>
      </c>
      <c r="B52" s="510">
        <v>0</v>
      </c>
      <c r="C52" s="121">
        <v>900</v>
      </c>
      <c r="D52" s="121">
        <v>897</v>
      </c>
      <c r="E52" s="123">
        <f t="shared" si="3"/>
        <v>0.9966666666666667</v>
      </c>
    </row>
    <row r="53" spans="1:5" s="68" customFormat="1" ht="18.75" customHeight="1">
      <c r="A53" s="509" t="s">
        <v>609</v>
      </c>
      <c r="B53" s="510">
        <v>0</v>
      </c>
      <c r="C53" s="121">
        <v>390</v>
      </c>
      <c r="D53" s="121">
        <v>382.7</v>
      </c>
      <c r="E53" s="123">
        <f t="shared" si="3"/>
        <v>0.9812820512820513</v>
      </c>
    </row>
    <row r="54" spans="1:5" s="68" customFormat="1" ht="22.5" customHeight="1">
      <c r="A54" s="509" t="s">
        <v>610</v>
      </c>
      <c r="B54" s="510">
        <v>0</v>
      </c>
      <c r="C54" s="121">
        <v>900</v>
      </c>
      <c r="D54" s="121">
        <v>893</v>
      </c>
      <c r="E54" s="123">
        <f t="shared" si="3"/>
        <v>0.9922222222222222</v>
      </c>
    </row>
    <row r="55" spans="1:5" s="68" customFormat="1" ht="20.25" customHeight="1">
      <c r="A55" s="509" t="s">
        <v>585</v>
      </c>
      <c r="B55" s="83">
        <v>500</v>
      </c>
      <c r="C55" s="83">
        <v>126.9</v>
      </c>
      <c r="D55" s="83">
        <v>127</v>
      </c>
      <c r="E55" s="123">
        <f t="shared" si="3"/>
        <v>1.0007880220646177</v>
      </c>
    </row>
    <row r="56" spans="1:5" s="68" customFormat="1" ht="21.75" customHeight="1">
      <c r="A56" s="509" t="s">
        <v>586</v>
      </c>
      <c r="B56" s="510">
        <v>0</v>
      </c>
      <c r="C56" s="121">
        <v>200</v>
      </c>
      <c r="D56" s="121">
        <v>198</v>
      </c>
      <c r="E56" s="123">
        <f>D56/C56</f>
        <v>0.99</v>
      </c>
    </row>
    <row r="57" spans="1:5" s="68" customFormat="1" ht="21.75" customHeight="1">
      <c r="A57" s="910" t="s">
        <v>693</v>
      </c>
      <c r="B57" s="911">
        <v>0</v>
      </c>
      <c r="C57" s="912">
        <v>48</v>
      </c>
      <c r="D57" s="912">
        <v>48</v>
      </c>
      <c r="E57" s="785">
        <f>D57/C57</f>
        <v>1</v>
      </c>
    </row>
    <row r="58" spans="1:5" s="68" customFormat="1" ht="18.75" customHeight="1" thickBot="1">
      <c r="A58" s="511" t="s">
        <v>587</v>
      </c>
      <c r="B58" s="784">
        <v>0</v>
      </c>
      <c r="C58" s="784">
        <v>1000</v>
      </c>
      <c r="D58" s="784">
        <v>1000</v>
      </c>
      <c r="E58" s="785">
        <f t="shared" si="3"/>
        <v>1</v>
      </c>
    </row>
    <row r="59" spans="1:5" s="68" customFormat="1" ht="18.75" customHeight="1" thickBot="1" thickTop="1">
      <c r="A59" s="76" t="s">
        <v>23</v>
      </c>
      <c r="B59" s="77">
        <f>SUM(B55)</f>
        <v>500</v>
      </c>
      <c r="C59" s="77">
        <f>SUM(C51:C58)</f>
        <v>3954.9</v>
      </c>
      <c r="D59" s="77">
        <f>SUM(D51:D58)</f>
        <v>3930.1000000000004</v>
      </c>
      <c r="E59" s="125">
        <f t="shared" si="3"/>
        <v>0.993729297833068</v>
      </c>
    </row>
    <row r="60" spans="1:5" s="68" customFormat="1" ht="18.75" customHeight="1" thickBot="1" thickTop="1">
      <c r="A60" s="512" t="s">
        <v>588</v>
      </c>
      <c r="B60" s="513">
        <v>0</v>
      </c>
      <c r="C60" s="513">
        <v>336</v>
      </c>
      <c r="D60" s="513">
        <v>336</v>
      </c>
      <c r="E60" s="514">
        <f t="shared" si="3"/>
        <v>1</v>
      </c>
    </row>
    <row r="61" spans="1:5" s="68" customFormat="1" ht="18.75" customHeight="1" thickBot="1" thickTop="1">
      <c r="A61" s="76" t="s">
        <v>611</v>
      </c>
      <c r="B61" s="77">
        <f>SUM(B60)</f>
        <v>0</v>
      </c>
      <c r="C61" s="77">
        <f>SUM(C60)</f>
        <v>336</v>
      </c>
      <c r="D61" s="77">
        <f>SUM(D60)</f>
        <v>336</v>
      </c>
      <c r="E61" s="77">
        <f>SUM(E60)</f>
        <v>1</v>
      </c>
    </row>
    <row r="62" spans="1:5" s="68" customFormat="1" ht="18.75" customHeight="1" thickTop="1">
      <c r="A62" s="80" t="s">
        <v>589</v>
      </c>
      <c r="B62" s="8">
        <v>40</v>
      </c>
      <c r="C62" s="70">
        <v>40</v>
      </c>
      <c r="D62" s="117">
        <v>40</v>
      </c>
      <c r="E62" s="123">
        <f aca="true" t="shared" si="4" ref="E62:E76">D62/C62</f>
        <v>1</v>
      </c>
    </row>
    <row r="63" spans="1:5" s="68" customFormat="1" ht="18.75" customHeight="1">
      <c r="A63" s="81" t="s">
        <v>590</v>
      </c>
      <c r="B63" s="82">
        <v>1485.5</v>
      </c>
      <c r="C63" s="82">
        <v>1952.3</v>
      </c>
      <c r="D63" s="82">
        <v>1874.4</v>
      </c>
      <c r="E63" s="123">
        <f t="shared" si="4"/>
        <v>0.9600983455411567</v>
      </c>
    </row>
    <row r="64" spans="1:5" s="68" customFormat="1" ht="18.75" customHeight="1">
      <c r="A64" s="84" t="s">
        <v>591</v>
      </c>
      <c r="B64" s="121">
        <v>300</v>
      </c>
      <c r="C64" s="74">
        <v>0</v>
      </c>
      <c r="D64" s="119">
        <v>0</v>
      </c>
      <c r="E64" s="124">
        <v>0</v>
      </c>
    </row>
    <row r="65" spans="1:5" s="68" customFormat="1" ht="18.75" customHeight="1">
      <c r="A65" s="79" t="s">
        <v>592</v>
      </c>
      <c r="B65" s="8">
        <v>400</v>
      </c>
      <c r="C65" s="74">
        <v>0</v>
      </c>
      <c r="D65" s="117">
        <v>0</v>
      </c>
      <c r="E65" s="124">
        <v>0</v>
      </c>
    </row>
    <row r="66" spans="1:5" s="68" customFormat="1" ht="18.75" customHeight="1">
      <c r="A66" s="81" t="s">
        <v>593</v>
      </c>
      <c r="B66" s="74">
        <v>500</v>
      </c>
      <c r="C66" s="74">
        <v>500</v>
      </c>
      <c r="D66" s="117">
        <v>0</v>
      </c>
      <c r="E66" s="124">
        <f t="shared" si="4"/>
        <v>0</v>
      </c>
    </row>
    <row r="67" spans="1:5" s="918" customFormat="1" ht="18.75" customHeight="1" thickBot="1">
      <c r="A67" s="913" t="s">
        <v>695</v>
      </c>
      <c r="B67" s="914">
        <v>0</v>
      </c>
      <c r="C67" s="915">
        <v>1500</v>
      </c>
      <c r="D67" s="916">
        <v>0</v>
      </c>
      <c r="E67" s="917">
        <v>0</v>
      </c>
    </row>
    <row r="68" spans="1:5" s="68" customFormat="1" ht="18.75" customHeight="1" thickBot="1" thickTop="1">
      <c r="A68" s="76" t="s">
        <v>93</v>
      </c>
      <c r="B68" s="515">
        <f>SUM(B62:B67)</f>
        <v>2725.5</v>
      </c>
      <c r="C68" s="515">
        <f>SUM(C62:C67)</f>
        <v>3992.3</v>
      </c>
      <c r="D68" s="515">
        <f>SUM(D62:D67)</f>
        <v>1914.4</v>
      </c>
      <c r="E68" s="125">
        <f t="shared" si="4"/>
        <v>0.4795230819327205</v>
      </c>
    </row>
    <row r="69" spans="1:5" s="68" customFormat="1" ht="18.75" customHeight="1" thickTop="1">
      <c r="A69" s="84" t="s">
        <v>594</v>
      </c>
      <c r="B69" s="85">
        <v>2900</v>
      </c>
      <c r="C69" s="74">
        <v>0</v>
      </c>
      <c r="D69" s="117">
        <v>0</v>
      </c>
      <c r="E69" s="124">
        <v>0</v>
      </c>
    </row>
    <row r="70" spans="1:5" s="68" customFormat="1" ht="18.75" customHeight="1">
      <c r="A70" s="84" t="s">
        <v>595</v>
      </c>
      <c r="B70" s="85">
        <v>100</v>
      </c>
      <c r="C70" s="74">
        <v>0</v>
      </c>
      <c r="D70" s="117">
        <v>0</v>
      </c>
      <c r="E70" s="124">
        <v>0</v>
      </c>
    </row>
    <row r="71" spans="1:5" s="68" customFormat="1" ht="18.75" customHeight="1">
      <c r="A71" s="84" t="s">
        <v>596</v>
      </c>
      <c r="B71" s="85">
        <v>1300</v>
      </c>
      <c r="C71" s="74">
        <v>380</v>
      </c>
      <c r="D71" s="117">
        <v>119.5</v>
      </c>
      <c r="E71" s="124">
        <f t="shared" si="4"/>
        <v>0.3144736842105263</v>
      </c>
    </row>
    <row r="72" spans="1:5" s="68" customFormat="1" ht="18.75" customHeight="1">
      <c r="A72" s="79" t="s">
        <v>597</v>
      </c>
      <c r="B72" s="8">
        <v>500</v>
      </c>
      <c r="C72" s="74">
        <v>0</v>
      </c>
      <c r="D72" s="117">
        <v>0</v>
      </c>
      <c r="E72" s="124">
        <v>0</v>
      </c>
    </row>
    <row r="73" spans="1:5" s="68" customFormat="1" ht="18.75" customHeight="1">
      <c r="A73" s="81" t="s">
        <v>598</v>
      </c>
      <c r="B73" s="8">
        <v>20</v>
      </c>
      <c r="C73" s="74">
        <v>0</v>
      </c>
      <c r="D73" s="117">
        <v>0</v>
      </c>
      <c r="E73" s="124">
        <v>0</v>
      </c>
    </row>
    <row r="74" spans="1:5" s="68" customFormat="1" ht="18.75" customHeight="1">
      <c r="A74" s="81" t="s">
        <v>31</v>
      </c>
      <c r="B74" s="8">
        <v>1500</v>
      </c>
      <c r="C74" s="70">
        <v>1830.4</v>
      </c>
      <c r="D74" s="117">
        <v>1442.2</v>
      </c>
      <c r="E74" s="124">
        <f t="shared" si="4"/>
        <v>0.7879152097902098</v>
      </c>
    </row>
    <row r="75" spans="1:5" s="68" customFormat="1" ht="19.5" customHeight="1" thickBot="1">
      <c r="A75" s="86" t="s">
        <v>599</v>
      </c>
      <c r="B75" s="176">
        <v>0</v>
      </c>
      <c r="C75" s="179">
        <v>19389.5</v>
      </c>
      <c r="D75" s="516">
        <v>0</v>
      </c>
      <c r="E75" s="130">
        <f t="shared" si="4"/>
        <v>0</v>
      </c>
    </row>
    <row r="76" spans="1:5" s="68" customFormat="1" ht="19.5" customHeight="1" thickBot="1" thickTop="1">
      <c r="A76" s="78" t="s">
        <v>25</v>
      </c>
      <c r="B76" s="87">
        <f>SUM(B69:B75)</f>
        <v>6320</v>
      </c>
      <c r="C76" s="174">
        <f>SUM(C69:C75)</f>
        <v>21599.9</v>
      </c>
      <c r="D76" s="87">
        <f>SUM(D69:D75)</f>
        <v>1561.7</v>
      </c>
      <c r="E76" s="517">
        <f t="shared" si="4"/>
        <v>0.07230126065398451</v>
      </c>
    </row>
    <row r="77" spans="1:5" s="68" customFormat="1" ht="18.75" customHeight="1" thickBot="1" thickTop="1">
      <c r="A77" s="181" t="s">
        <v>112</v>
      </c>
      <c r="B77" s="182">
        <v>0</v>
      </c>
      <c r="C77" s="183">
        <v>16413.1</v>
      </c>
      <c r="D77" s="183">
        <v>0</v>
      </c>
      <c r="E77" s="184">
        <f>D77/C77</f>
        <v>0</v>
      </c>
    </row>
    <row r="78" spans="1:5" s="68" customFormat="1" ht="22.5" customHeight="1" thickBot="1" thickTop="1">
      <c r="A78" s="78" t="s">
        <v>113</v>
      </c>
      <c r="B78" s="87">
        <f>SUM(B77)</f>
        <v>0</v>
      </c>
      <c r="C78" s="87">
        <f>SUM(C77)</f>
        <v>16413.1</v>
      </c>
      <c r="D78" s="180">
        <f>SUM(D77)</f>
        <v>0</v>
      </c>
      <c r="E78" s="175">
        <f>D78/C78</f>
        <v>0</v>
      </c>
    </row>
    <row r="79" spans="1:5" s="68" customFormat="1" ht="33" customHeight="1" thickTop="1">
      <c r="A79" s="177" t="s">
        <v>32</v>
      </c>
      <c r="B79" s="178">
        <f>B68+B43+B47+B61+B78+B76+B59+B26</f>
        <v>78551.6</v>
      </c>
      <c r="C79" s="178">
        <f>C68+C43+C47+C61+C78+C76+C59+C26</f>
        <v>110979.2</v>
      </c>
      <c r="D79" s="178">
        <f>D68+D43+D47+D61+D78+D76+D59+D26</f>
        <v>59589.7</v>
      </c>
      <c r="E79" s="126">
        <f>D79/C79</f>
        <v>0.5369447608200455</v>
      </c>
    </row>
    <row r="80" spans="4:5" s="68" customFormat="1" ht="18.75" customHeight="1">
      <c r="D80" s="71"/>
      <c r="E80" s="5"/>
    </row>
    <row r="81" spans="1:4" ht="24" customHeight="1">
      <c r="A81" s="1248"/>
      <c r="B81" s="1248"/>
      <c r="C81" s="1248"/>
      <c r="D81" s="88"/>
    </row>
    <row r="82" spans="3:4" ht="12.75">
      <c r="C82" s="89"/>
      <c r="D82" s="89"/>
    </row>
    <row r="83" spans="3:4" ht="12.75">
      <c r="C83" s="89"/>
      <c r="D83" s="89"/>
    </row>
    <row r="84" spans="3:4" ht="12.75">
      <c r="C84" s="89"/>
      <c r="D84" s="89"/>
    </row>
    <row r="85" spans="3:4" ht="12.75">
      <c r="C85" s="89"/>
      <c r="D85" s="89"/>
    </row>
    <row r="86" spans="3:4" ht="12.75">
      <c r="C86" s="89"/>
      <c r="D86" s="89"/>
    </row>
    <row r="87" spans="3:4" ht="12.75">
      <c r="C87" s="89"/>
      <c r="D87" s="89"/>
    </row>
    <row r="88" spans="3:4" ht="12.75">
      <c r="C88" s="89"/>
      <c r="D88" s="89"/>
    </row>
    <row r="89" spans="3:4" ht="12.75">
      <c r="C89" s="89"/>
      <c r="D89" s="89"/>
    </row>
    <row r="90" spans="3:4" ht="12.75">
      <c r="C90" s="89"/>
      <c r="D90" s="89"/>
    </row>
    <row r="91" spans="3:4" ht="12.75">
      <c r="C91" s="89"/>
      <c r="D91" s="89"/>
    </row>
    <row r="92" spans="3:4" ht="12.75">
      <c r="C92" s="89"/>
      <c r="D92" s="89"/>
    </row>
    <row r="93" spans="3:4" ht="12.75">
      <c r="C93" s="89"/>
      <c r="D93" s="89"/>
    </row>
    <row r="94" spans="3:4" ht="12.75">
      <c r="C94" s="89"/>
      <c r="D94" s="89"/>
    </row>
    <row r="95" spans="3:4" ht="12.75">
      <c r="C95" s="89"/>
      <c r="D95" s="89"/>
    </row>
    <row r="96" spans="3:4" ht="12.75">
      <c r="C96" s="89"/>
      <c r="D96" s="89"/>
    </row>
    <row r="97" spans="3:4" ht="12.75">
      <c r="C97" s="89"/>
      <c r="D97" s="89"/>
    </row>
    <row r="98" spans="3:4" ht="12.75">
      <c r="C98" s="89"/>
      <c r="D98" s="89"/>
    </row>
    <row r="99" spans="3:4" ht="12.75">
      <c r="C99" s="89"/>
      <c r="D99" s="89"/>
    </row>
    <row r="100" spans="3:4" ht="12.75">
      <c r="C100" s="89"/>
      <c r="D100" s="89"/>
    </row>
    <row r="101" spans="3:4" ht="12.75">
      <c r="C101" s="89"/>
      <c r="D101" s="89"/>
    </row>
    <row r="102" spans="3:4" ht="12.75">
      <c r="C102" s="89"/>
      <c r="D102" s="89"/>
    </row>
    <row r="103" spans="3:4" ht="12.75">
      <c r="C103" s="89"/>
      <c r="D103" s="89"/>
    </row>
    <row r="104" spans="3:4" ht="12.75">
      <c r="C104" s="89"/>
      <c r="D104" s="89"/>
    </row>
    <row r="105" spans="3:4" ht="12.75">
      <c r="C105" s="89"/>
      <c r="D105" s="89"/>
    </row>
    <row r="106" spans="3:4" ht="12.75">
      <c r="C106" s="89"/>
      <c r="D106" s="89"/>
    </row>
    <row r="107" spans="3:4" ht="12.75">
      <c r="C107" s="89"/>
      <c r="D107" s="89"/>
    </row>
    <row r="108" spans="3:4" ht="12.75">
      <c r="C108" s="89"/>
      <c r="D108" s="89"/>
    </row>
    <row r="109" spans="3:4" ht="12.75">
      <c r="C109" s="89"/>
      <c r="D109" s="89"/>
    </row>
    <row r="110" spans="3:5" ht="12.75">
      <c r="C110" s="89"/>
      <c r="D110" s="89"/>
      <c r="E110" s="1"/>
    </row>
    <row r="111" spans="3:5" ht="12.75">
      <c r="C111" s="89"/>
      <c r="D111" s="89"/>
      <c r="E111" s="1"/>
    </row>
    <row r="112" spans="3:5" ht="12.75">
      <c r="C112" s="89"/>
      <c r="D112" s="89"/>
      <c r="E112" s="1"/>
    </row>
    <row r="113" spans="3:5" ht="12.75">
      <c r="C113" s="89"/>
      <c r="D113" s="89"/>
      <c r="E113" s="1"/>
    </row>
    <row r="114" spans="3:5" ht="12.75">
      <c r="C114" s="89"/>
      <c r="D114" s="89"/>
      <c r="E114" s="1"/>
    </row>
    <row r="115" spans="3:5" ht="12.75">
      <c r="C115" s="89"/>
      <c r="D115" s="89"/>
      <c r="E115" s="1"/>
    </row>
    <row r="116" spans="3:5" ht="12.75">
      <c r="C116" s="89"/>
      <c r="D116" s="89"/>
      <c r="E116" s="1"/>
    </row>
    <row r="117" spans="3:5" ht="12.75">
      <c r="C117" s="89"/>
      <c r="D117" s="89"/>
      <c r="E117" s="1"/>
    </row>
    <row r="118" spans="3:5" ht="12.75">
      <c r="C118" s="89"/>
      <c r="D118" s="89"/>
      <c r="E118" s="1"/>
    </row>
    <row r="119" spans="3:5" ht="12.75">
      <c r="C119" s="89"/>
      <c r="D119" s="89"/>
      <c r="E119" s="1"/>
    </row>
    <row r="120" spans="3:5" ht="12.75">
      <c r="C120" s="89"/>
      <c r="D120" s="89"/>
      <c r="E120" s="1"/>
    </row>
    <row r="121" spans="3:5" ht="12.75">
      <c r="C121" s="89"/>
      <c r="D121" s="89"/>
      <c r="E121" s="1"/>
    </row>
    <row r="122" spans="1:5" ht="12.75">
      <c r="A122" s="127"/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</sheetData>
  <sheetProtection/>
  <mergeCells count="4">
    <mergeCell ref="A81:C81"/>
    <mergeCell ref="A1:D1"/>
    <mergeCell ref="A3:E3"/>
    <mergeCell ref="A13:E13"/>
  </mergeCells>
  <printOptions/>
  <pageMargins left="0.3937007874015748" right="0.31496062992125984" top="0.4724409448818898" bottom="0.5511811023622047" header="0.2362204724409449" footer="0.15748031496062992"/>
  <pageSetup horizontalDpi="600" verticalDpi="600" orientation="portrait" paperSize="9" scale="73" r:id="rId1"/>
  <headerFooter>
    <oddFooter>&amp;L&amp;"Times New Roman,Obyčejné"Závěrečný účet 2012</oddFooter>
  </headerFooter>
  <rowBreaks count="1" manualBreakCount="1">
    <brk id="4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workbookViewId="0" topLeftCell="A19">
      <selection activeCell="A40" sqref="A40:O40"/>
    </sheetView>
  </sheetViews>
  <sheetFormatPr defaultColWidth="9.00390625" defaultRowHeight="12.75"/>
  <cols>
    <col min="1" max="1" width="31.625" style="91" bestFit="1" customWidth="1"/>
    <col min="2" max="2" width="10.75390625" style="91" customWidth="1"/>
    <col min="3" max="3" width="11.875" style="91" bestFit="1" customWidth="1"/>
    <col min="4" max="4" width="9.75390625" style="91" customWidth="1"/>
    <col min="5" max="6" width="11.875" style="91" bestFit="1" customWidth="1"/>
    <col min="7" max="7" width="8.875" style="91" customWidth="1"/>
    <col min="8" max="8" width="14.625" style="91" customWidth="1"/>
    <col min="9" max="10" width="10.75390625" style="91" customWidth="1"/>
    <col min="11" max="11" width="10.625" style="91" bestFit="1" customWidth="1"/>
    <col min="12" max="12" width="11.25390625" style="91" customWidth="1"/>
    <col min="13" max="13" width="10.75390625" style="91" customWidth="1"/>
    <col min="14" max="14" width="10.625" style="91" bestFit="1" customWidth="1"/>
    <col min="15" max="15" width="13.375" style="91" customWidth="1"/>
    <col min="16" max="16384" width="9.125" style="91" customWidth="1"/>
  </cols>
  <sheetData>
    <row r="1" spans="1:15" ht="37.5" customHeight="1">
      <c r="A1" s="1259" t="s">
        <v>442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60"/>
      <c r="L1" s="1260"/>
      <c r="M1" s="1260"/>
      <c r="N1" s="1260"/>
      <c r="O1" s="90" t="s">
        <v>371</v>
      </c>
    </row>
    <row r="2" spans="1:15" ht="24" customHeight="1">
      <c r="A2" s="1261" t="s">
        <v>33</v>
      </c>
      <c r="B2" s="1263" t="s">
        <v>34</v>
      </c>
      <c r="C2" s="1264"/>
      <c r="D2" s="1264"/>
      <c r="E2" s="1264"/>
      <c r="F2" s="1264"/>
      <c r="G2" s="1264"/>
      <c r="H2" s="1264"/>
      <c r="I2" s="1265" t="s">
        <v>35</v>
      </c>
      <c r="J2" s="1264"/>
      <c r="K2" s="1264"/>
      <c r="L2" s="1264"/>
      <c r="M2" s="1264"/>
      <c r="N2" s="1264"/>
      <c r="O2" s="1266"/>
    </row>
    <row r="3" spans="1:15" ht="21.75" customHeight="1">
      <c r="A3" s="1129"/>
      <c r="B3" s="1119" t="s">
        <v>36</v>
      </c>
      <c r="C3" s="1120"/>
      <c r="D3" s="1121"/>
      <c r="E3" s="1119" t="s">
        <v>37</v>
      </c>
      <c r="F3" s="1120"/>
      <c r="G3" s="1120"/>
      <c r="H3" s="1267" t="s">
        <v>733</v>
      </c>
      <c r="I3" s="1119" t="s">
        <v>36</v>
      </c>
      <c r="J3" s="1120"/>
      <c r="K3" s="1121"/>
      <c r="L3" s="1119" t="s">
        <v>37</v>
      </c>
      <c r="M3" s="1120"/>
      <c r="N3" s="1120"/>
      <c r="O3" s="1256" t="s">
        <v>38</v>
      </c>
    </row>
    <row r="4" spans="1:15" ht="21.75" customHeight="1" thickBot="1">
      <c r="A4" s="1262"/>
      <c r="B4" s="92" t="s">
        <v>39</v>
      </c>
      <c r="C4" s="92" t="s">
        <v>412</v>
      </c>
      <c r="D4" s="92" t="s">
        <v>40</v>
      </c>
      <c r="E4" s="92" t="s">
        <v>39</v>
      </c>
      <c r="F4" s="92" t="s">
        <v>412</v>
      </c>
      <c r="G4" s="93" t="s">
        <v>41</v>
      </c>
      <c r="H4" s="1268"/>
      <c r="I4" s="92" t="s">
        <v>39</v>
      </c>
      <c r="J4" s="92" t="s">
        <v>412</v>
      </c>
      <c r="K4" s="92" t="s">
        <v>40</v>
      </c>
      <c r="L4" s="92" t="s">
        <v>39</v>
      </c>
      <c r="M4" s="92" t="s">
        <v>412</v>
      </c>
      <c r="N4" s="93" t="s">
        <v>41</v>
      </c>
      <c r="O4" s="1257"/>
    </row>
    <row r="5" spans="1:15" ht="16.5" customHeight="1">
      <c r="A5" s="257" t="s">
        <v>42</v>
      </c>
      <c r="B5" s="97">
        <v>20730.6</v>
      </c>
      <c r="C5" s="97">
        <v>20729.3</v>
      </c>
      <c r="D5" s="173">
        <f aca="true" t="shared" si="0" ref="D5:D34">C5/B5</f>
        <v>0.9999372907682363</v>
      </c>
      <c r="E5" s="97">
        <v>20711.6</v>
      </c>
      <c r="F5" s="97">
        <v>20730.6</v>
      </c>
      <c r="G5" s="258">
        <f>F5/E5</f>
        <v>1.0009173603198207</v>
      </c>
      <c r="H5" s="259">
        <f>F5-C5</f>
        <v>1.2999999999992724</v>
      </c>
      <c r="I5" s="260">
        <v>1741</v>
      </c>
      <c r="J5" s="260">
        <v>1834.1</v>
      </c>
      <c r="K5" s="261">
        <f>J5/I5</f>
        <v>1.0534750143595635</v>
      </c>
      <c r="L5" s="260">
        <v>1741</v>
      </c>
      <c r="M5" s="260">
        <v>2130.9</v>
      </c>
      <c r="N5" s="261">
        <f>M5/L5</f>
        <v>1.2239517518667433</v>
      </c>
      <c r="O5" s="260">
        <f>M5-J5</f>
        <v>296.8000000000002</v>
      </c>
    </row>
    <row r="6" spans="1:15" ht="16.5" customHeight="1">
      <c r="A6" s="262" t="s">
        <v>43</v>
      </c>
      <c r="B6" s="263">
        <v>19557.4</v>
      </c>
      <c r="C6" s="263">
        <v>19545.3</v>
      </c>
      <c r="D6" s="98">
        <f t="shared" si="0"/>
        <v>0.9993813083538711</v>
      </c>
      <c r="E6" s="263">
        <v>19955.7</v>
      </c>
      <c r="F6" s="263">
        <v>19566.4</v>
      </c>
      <c r="G6" s="264">
        <f aca="true" t="shared" si="1" ref="G6:G33">F6/E6</f>
        <v>0.980491789313329</v>
      </c>
      <c r="H6" s="265">
        <f aca="true" t="shared" si="2" ref="H6:H17">F6-C6</f>
        <v>21.100000000002183</v>
      </c>
      <c r="I6" s="266">
        <v>1641.3</v>
      </c>
      <c r="J6" s="263">
        <v>1638.2</v>
      </c>
      <c r="K6" s="98">
        <f aca="true" t="shared" si="3" ref="K6:K39">J6/I6</f>
        <v>0.9981112532748432</v>
      </c>
      <c r="L6" s="263">
        <v>2147</v>
      </c>
      <c r="M6" s="263">
        <v>2147.5</v>
      </c>
      <c r="N6" s="98">
        <f aca="true" t="shared" si="4" ref="N6:N33">M6/L6</f>
        <v>1.0002328830926874</v>
      </c>
      <c r="O6" s="263">
        <f aca="true" t="shared" si="5" ref="O6:O17">M6-J6</f>
        <v>509.29999999999995</v>
      </c>
    </row>
    <row r="7" spans="1:15" ht="16.5" customHeight="1">
      <c r="A7" s="267" t="s">
        <v>44</v>
      </c>
      <c r="B7" s="263">
        <v>10163.6</v>
      </c>
      <c r="C7" s="263">
        <v>10137.8</v>
      </c>
      <c r="D7" s="98">
        <f t="shared" si="0"/>
        <v>0.9974615293793536</v>
      </c>
      <c r="E7" s="263">
        <v>10163.6</v>
      </c>
      <c r="F7" s="263">
        <v>10137.8</v>
      </c>
      <c r="G7" s="264">
        <f t="shared" si="1"/>
        <v>0.9974615293793536</v>
      </c>
      <c r="H7" s="265">
        <f t="shared" si="2"/>
        <v>0</v>
      </c>
      <c r="I7" s="266">
        <v>2053</v>
      </c>
      <c r="J7" s="263">
        <v>1772.2</v>
      </c>
      <c r="K7" s="98">
        <f t="shared" si="3"/>
        <v>0.8632245494398442</v>
      </c>
      <c r="L7" s="263">
        <v>2053</v>
      </c>
      <c r="M7" s="263">
        <v>2063.2</v>
      </c>
      <c r="N7" s="98">
        <f t="shared" si="4"/>
        <v>1.004968339016074</v>
      </c>
      <c r="O7" s="263">
        <f t="shared" si="5"/>
        <v>290.9999999999998</v>
      </c>
    </row>
    <row r="8" spans="1:15" ht="16.5" customHeight="1">
      <c r="A8" s="267" t="s">
        <v>45</v>
      </c>
      <c r="B8" s="263">
        <v>5256.3</v>
      </c>
      <c r="C8" s="263">
        <v>5232.1</v>
      </c>
      <c r="D8" s="98">
        <f t="shared" si="0"/>
        <v>0.995396000989289</v>
      </c>
      <c r="E8" s="263">
        <v>5256.3</v>
      </c>
      <c r="F8" s="263">
        <v>5256.4</v>
      </c>
      <c r="G8" s="264">
        <f t="shared" si="1"/>
        <v>1.0000190247893004</v>
      </c>
      <c r="H8" s="265">
        <f t="shared" si="2"/>
        <v>24.299999999999272</v>
      </c>
      <c r="I8" s="266">
        <v>136.2</v>
      </c>
      <c r="J8" s="263">
        <v>136</v>
      </c>
      <c r="K8" s="98">
        <f t="shared" si="3"/>
        <v>0.998531571218796</v>
      </c>
      <c r="L8" s="263">
        <v>425.3</v>
      </c>
      <c r="M8" s="263">
        <v>426.2</v>
      </c>
      <c r="N8" s="98">
        <f t="shared" si="4"/>
        <v>1.0021161533035503</v>
      </c>
      <c r="O8" s="263">
        <f t="shared" si="5"/>
        <v>290.2</v>
      </c>
    </row>
    <row r="9" spans="1:15" ht="16.5" customHeight="1">
      <c r="A9" s="267" t="s">
        <v>46</v>
      </c>
      <c r="B9" s="263">
        <v>4565</v>
      </c>
      <c r="C9" s="263">
        <v>4542.2</v>
      </c>
      <c r="D9" s="98">
        <f t="shared" si="0"/>
        <v>0.9950054764512596</v>
      </c>
      <c r="E9" s="263">
        <v>9820.4</v>
      </c>
      <c r="F9" s="263">
        <v>4560.5</v>
      </c>
      <c r="G9" s="264">
        <f t="shared" si="1"/>
        <v>0.464390452527392</v>
      </c>
      <c r="H9" s="265">
        <f t="shared" si="2"/>
        <v>18.300000000000182</v>
      </c>
      <c r="I9" s="266">
        <v>345.3</v>
      </c>
      <c r="J9" s="263">
        <v>344.4</v>
      </c>
      <c r="K9" s="98">
        <f t="shared" si="3"/>
        <v>0.997393570807993</v>
      </c>
      <c r="L9" s="263">
        <v>562.4</v>
      </c>
      <c r="M9" s="263">
        <v>561.4</v>
      </c>
      <c r="N9" s="98">
        <f t="shared" si="4"/>
        <v>0.998221906116643</v>
      </c>
      <c r="O9" s="263">
        <f t="shared" si="5"/>
        <v>217</v>
      </c>
    </row>
    <row r="10" spans="1:15" ht="16.5" customHeight="1">
      <c r="A10" s="267" t="s">
        <v>47</v>
      </c>
      <c r="B10" s="263">
        <v>5360.7</v>
      </c>
      <c r="C10" s="1027">
        <v>5515.1</v>
      </c>
      <c r="D10" s="98">
        <f t="shared" si="0"/>
        <v>1.0288022086667787</v>
      </c>
      <c r="E10" s="263">
        <v>5360.7</v>
      </c>
      <c r="F10" s="263">
        <v>5515.1</v>
      </c>
      <c r="G10" s="264">
        <f t="shared" si="1"/>
        <v>1.0288022086667787</v>
      </c>
      <c r="H10" s="265">
        <f t="shared" si="2"/>
        <v>0</v>
      </c>
      <c r="I10" s="266">
        <v>400</v>
      </c>
      <c r="J10" s="263">
        <v>118.6</v>
      </c>
      <c r="K10" s="98">
        <f t="shared" si="3"/>
        <v>0.2965</v>
      </c>
      <c r="L10" s="263">
        <v>400</v>
      </c>
      <c r="M10" s="263">
        <v>321.7</v>
      </c>
      <c r="N10" s="98">
        <f t="shared" si="4"/>
        <v>0.80425</v>
      </c>
      <c r="O10" s="263">
        <f t="shared" si="5"/>
        <v>203.1</v>
      </c>
    </row>
    <row r="11" spans="1:15" ht="16.5" customHeight="1">
      <c r="A11" s="267" t="s">
        <v>48</v>
      </c>
      <c r="B11" s="263">
        <v>5235.5</v>
      </c>
      <c r="C11" s="1027">
        <v>4133.1</v>
      </c>
      <c r="D11" s="98">
        <f t="shared" si="0"/>
        <v>0.7894374940311337</v>
      </c>
      <c r="E11" s="263">
        <v>5157.1</v>
      </c>
      <c r="F11" s="263">
        <v>4133.1</v>
      </c>
      <c r="G11" s="264">
        <f t="shared" si="1"/>
        <v>0.8014387931201644</v>
      </c>
      <c r="H11" s="621">
        <f t="shared" si="2"/>
        <v>0</v>
      </c>
      <c r="I11" s="266">
        <v>0</v>
      </c>
      <c r="J11" s="263">
        <v>0</v>
      </c>
      <c r="K11" s="98">
        <v>0</v>
      </c>
      <c r="L11" s="263">
        <v>0</v>
      </c>
      <c r="M11" s="263">
        <v>0</v>
      </c>
      <c r="N11" s="98">
        <v>0</v>
      </c>
      <c r="O11" s="263">
        <f t="shared" si="5"/>
        <v>0</v>
      </c>
    </row>
    <row r="12" spans="1:15" ht="16.5" customHeight="1">
      <c r="A12" s="267" t="s">
        <v>49</v>
      </c>
      <c r="B12" s="263">
        <v>3390</v>
      </c>
      <c r="C12" s="1027">
        <v>3297.5</v>
      </c>
      <c r="D12" s="98">
        <f t="shared" si="0"/>
        <v>0.9727138643067846</v>
      </c>
      <c r="E12" s="263">
        <v>3390.02</v>
      </c>
      <c r="F12" s="263">
        <v>4006.2</v>
      </c>
      <c r="G12" s="264">
        <f t="shared" si="1"/>
        <v>1.1817629394516846</v>
      </c>
      <c r="H12" s="265">
        <f t="shared" si="2"/>
        <v>708.6999999999998</v>
      </c>
      <c r="I12" s="266">
        <v>250</v>
      </c>
      <c r="J12" s="263">
        <v>81.1</v>
      </c>
      <c r="K12" s="98">
        <f t="shared" si="3"/>
        <v>0.32439999999999997</v>
      </c>
      <c r="L12" s="263">
        <v>250</v>
      </c>
      <c r="M12" s="263">
        <v>356.9</v>
      </c>
      <c r="N12" s="98">
        <f t="shared" si="4"/>
        <v>1.4276</v>
      </c>
      <c r="O12" s="263">
        <f t="shared" si="5"/>
        <v>275.79999999999995</v>
      </c>
    </row>
    <row r="13" spans="1:15" ht="16.5" customHeight="1">
      <c r="A13" s="267" t="s">
        <v>50</v>
      </c>
      <c r="B13" s="263">
        <v>6763.7</v>
      </c>
      <c r="C13" s="1027">
        <v>6805.5</v>
      </c>
      <c r="D13" s="98">
        <f t="shared" si="0"/>
        <v>1.0061800493812558</v>
      </c>
      <c r="E13" s="263">
        <v>6763.7</v>
      </c>
      <c r="F13" s="263">
        <v>6805.5</v>
      </c>
      <c r="G13" s="264">
        <f t="shared" si="1"/>
        <v>1.0061800493812558</v>
      </c>
      <c r="H13" s="265">
        <f t="shared" si="2"/>
        <v>0</v>
      </c>
      <c r="I13" s="266">
        <v>325</v>
      </c>
      <c r="J13" s="263">
        <v>435.6</v>
      </c>
      <c r="K13" s="98">
        <f t="shared" si="3"/>
        <v>1.3403076923076924</v>
      </c>
      <c r="L13" s="263">
        <v>390</v>
      </c>
      <c r="M13" s="263">
        <v>645.7</v>
      </c>
      <c r="N13" s="98">
        <f t="shared" si="4"/>
        <v>1.6556410256410257</v>
      </c>
      <c r="O13" s="263">
        <f t="shared" si="5"/>
        <v>210.10000000000002</v>
      </c>
    </row>
    <row r="14" spans="1:15" ht="16.5" customHeight="1">
      <c r="A14" s="267" t="s">
        <v>51</v>
      </c>
      <c r="B14" s="263">
        <v>8201.1</v>
      </c>
      <c r="C14" s="1027">
        <v>8190.1</v>
      </c>
      <c r="D14" s="98">
        <f t="shared" si="0"/>
        <v>0.9986587165136385</v>
      </c>
      <c r="E14" s="263">
        <v>8201.1</v>
      </c>
      <c r="F14" s="263">
        <v>8190.1</v>
      </c>
      <c r="G14" s="264">
        <f t="shared" si="1"/>
        <v>0.9986587165136385</v>
      </c>
      <c r="H14" s="265">
        <f t="shared" si="2"/>
        <v>0</v>
      </c>
      <c r="I14" s="266">
        <v>330</v>
      </c>
      <c r="J14" s="263">
        <v>600.5</v>
      </c>
      <c r="K14" s="98">
        <f t="shared" si="3"/>
        <v>1.8196969696969696</v>
      </c>
      <c r="L14" s="263">
        <v>410</v>
      </c>
      <c r="M14" s="263">
        <v>783.2</v>
      </c>
      <c r="N14" s="98">
        <f t="shared" si="4"/>
        <v>1.9102439024390245</v>
      </c>
      <c r="O14" s="263">
        <f t="shared" si="5"/>
        <v>182.70000000000005</v>
      </c>
    </row>
    <row r="15" spans="1:15" ht="16.5" customHeight="1">
      <c r="A15" s="267" t="s">
        <v>52</v>
      </c>
      <c r="B15" s="263">
        <v>10106.1</v>
      </c>
      <c r="C15" s="1027">
        <v>10785.8</v>
      </c>
      <c r="D15" s="98">
        <f>C15/B15</f>
        <v>1.0672564094952552</v>
      </c>
      <c r="E15" s="263">
        <v>10106.1</v>
      </c>
      <c r="F15" s="263">
        <v>10785.8</v>
      </c>
      <c r="G15" s="264">
        <f>F15/E15</f>
        <v>1.0672564094952552</v>
      </c>
      <c r="H15" s="265">
        <f t="shared" si="2"/>
        <v>0</v>
      </c>
      <c r="I15" s="266">
        <v>440</v>
      </c>
      <c r="J15" s="263">
        <v>462.5</v>
      </c>
      <c r="K15" s="98">
        <f>J15/I15</f>
        <v>1.0511363636363635</v>
      </c>
      <c r="L15" s="263">
        <v>440</v>
      </c>
      <c r="M15" s="263">
        <v>991.7</v>
      </c>
      <c r="N15" s="98">
        <f>M15/L15</f>
        <v>2.2538636363636364</v>
      </c>
      <c r="O15" s="263">
        <f>M15-J15</f>
        <v>529.2</v>
      </c>
    </row>
    <row r="16" spans="1:15" ht="16.5" customHeight="1">
      <c r="A16" s="267" t="s">
        <v>53</v>
      </c>
      <c r="B16" s="263">
        <v>4076.1</v>
      </c>
      <c r="C16" s="263">
        <v>4068.5</v>
      </c>
      <c r="D16" s="98">
        <f t="shared" si="0"/>
        <v>0.9981354726331543</v>
      </c>
      <c r="E16" s="263">
        <v>4076.1</v>
      </c>
      <c r="F16" s="263">
        <v>4068.5</v>
      </c>
      <c r="G16" s="264">
        <f t="shared" si="1"/>
        <v>0.9981354726331543</v>
      </c>
      <c r="H16" s="265">
        <f t="shared" si="2"/>
        <v>0</v>
      </c>
      <c r="I16" s="266">
        <v>35</v>
      </c>
      <c r="J16" s="263">
        <v>38</v>
      </c>
      <c r="K16" s="98">
        <f t="shared" si="3"/>
        <v>1.0857142857142856</v>
      </c>
      <c r="L16" s="263">
        <v>50</v>
      </c>
      <c r="M16" s="263">
        <v>82.3</v>
      </c>
      <c r="N16" s="98">
        <f t="shared" si="4"/>
        <v>1.646</v>
      </c>
      <c r="O16" s="263">
        <f t="shared" si="5"/>
        <v>44.3</v>
      </c>
    </row>
    <row r="17" spans="1:15" ht="16.5" customHeight="1" thickBot="1">
      <c r="A17" s="262" t="s">
        <v>54</v>
      </c>
      <c r="B17" s="268">
        <v>13978</v>
      </c>
      <c r="C17" s="268">
        <v>14004.4</v>
      </c>
      <c r="D17" s="172">
        <f t="shared" si="0"/>
        <v>1.0018886822149091</v>
      </c>
      <c r="E17" s="268">
        <v>13978</v>
      </c>
      <c r="F17" s="268">
        <v>14004.4</v>
      </c>
      <c r="G17" s="269">
        <f t="shared" si="1"/>
        <v>1.0018886822149091</v>
      </c>
      <c r="H17" s="270">
        <f t="shared" si="2"/>
        <v>0</v>
      </c>
      <c r="I17" s="268">
        <v>2358</v>
      </c>
      <c r="J17" s="268">
        <v>2799.3</v>
      </c>
      <c r="K17" s="172">
        <f t="shared" si="3"/>
        <v>1.1871501272264633</v>
      </c>
      <c r="L17" s="268">
        <v>2600</v>
      </c>
      <c r="M17" s="268">
        <v>3269.9</v>
      </c>
      <c r="N17" s="172">
        <f t="shared" si="4"/>
        <v>1.2576538461538462</v>
      </c>
      <c r="O17" s="271">
        <f t="shared" si="5"/>
        <v>470.5999999999999</v>
      </c>
    </row>
    <row r="18" spans="1:15" s="95" customFormat="1" ht="24" customHeight="1" thickBot="1">
      <c r="A18" s="1052" t="s">
        <v>55</v>
      </c>
      <c r="B18" s="1053">
        <f>SUM(B5:B17)</f>
        <v>117384.10000000002</v>
      </c>
      <c r="C18" s="1053">
        <f>SUM(C5:C17)</f>
        <v>116986.7</v>
      </c>
      <c r="D18" s="1054">
        <f t="shared" si="0"/>
        <v>0.9966145329733752</v>
      </c>
      <c r="E18" s="1053">
        <f>SUM(E5:E17)</f>
        <v>122940.42000000003</v>
      </c>
      <c r="F18" s="1053">
        <f>SUM(F5:F17)</f>
        <v>117760.40000000001</v>
      </c>
      <c r="G18" s="1055">
        <f t="shared" si="1"/>
        <v>0.9578656067711496</v>
      </c>
      <c r="H18" s="1056">
        <f>SUM(H5:H17)</f>
        <v>773.7000000000007</v>
      </c>
      <c r="I18" s="1057">
        <f>SUM(I5:I17)</f>
        <v>10054.8</v>
      </c>
      <c r="J18" s="1053">
        <f>SUM(J5:J17)</f>
        <v>10260.5</v>
      </c>
      <c r="K18" s="1054">
        <f t="shared" si="3"/>
        <v>1.0204578907586428</v>
      </c>
      <c r="L18" s="1053">
        <f>SUM(L5:L17)</f>
        <v>11468.7</v>
      </c>
      <c r="M18" s="1053">
        <f>SUM(M5:M17)</f>
        <v>13780.599999999999</v>
      </c>
      <c r="N18" s="1055">
        <f t="shared" si="4"/>
        <v>1.2015834401457879</v>
      </c>
      <c r="O18" s="1053">
        <f>SUM(O5:O17)</f>
        <v>3520.1</v>
      </c>
    </row>
    <row r="19" spans="1:15" ht="16.5" customHeight="1">
      <c r="A19" s="96" t="s">
        <v>56</v>
      </c>
      <c r="B19" s="272">
        <v>3981.7</v>
      </c>
      <c r="C19" s="272">
        <v>3981.6</v>
      </c>
      <c r="D19" s="173">
        <f t="shared" si="0"/>
        <v>0.9999748850993294</v>
      </c>
      <c r="E19" s="272">
        <v>3981.7</v>
      </c>
      <c r="F19" s="272">
        <v>3981.6</v>
      </c>
      <c r="G19" s="258">
        <f t="shared" si="1"/>
        <v>0.9999748850993294</v>
      </c>
      <c r="H19" s="273">
        <f>F19-C19</f>
        <v>0</v>
      </c>
      <c r="I19" s="272">
        <v>4</v>
      </c>
      <c r="J19" s="272">
        <v>4</v>
      </c>
      <c r="K19" s="173">
        <f t="shared" si="3"/>
        <v>1</v>
      </c>
      <c r="L19" s="272">
        <v>99.4</v>
      </c>
      <c r="M19" s="272">
        <v>99.4</v>
      </c>
      <c r="N19" s="173">
        <f t="shared" si="4"/>
        <v>1</v>
      </c>
      <c r="O19" s="260">
        <f aca="true" t="shared" si="6" ref="O19:O36">M19-J19</f>
        <v>95.4</v>
      </c>
    </row>
    <row r="20" spans="1:15" ht="16.5" customHeight="1">
      <c r="A20" s="267" t="s">
        <v>57</v>
      </c>
      <c r="B20" s="274">
        <v>2216.8</v>
      </c>
      <c r="C20" s="272">
        <v>2216.7</v>
      </c>
      <c r="D20" s="98">
        <f t="shared" si="0"/>
        <v>0.9999548899314326</v>
      </c>
      <c r="E20" s="272">
        <v>2216.8</v>
      </c>
      <c r="F20" s="272">
        <v>2216.7</v>
      </c>
      <c r="G20" s="264">
        <f t="shared" si="1"/>
        <v>0.9999548899314326</v>
      </c>
      <c r="H20" s="265">
        <f aca="true" t="shared" si="7" ref="H20:H33">F20-C20</f>
        <v>0</v>
      </c>
      <c r="I20" s="274">
        <v>22.8</v>
      </c>
      <c r="J20" s="272">
        <v>22.8</v>
      </c>
      <c r="K20" s="173">
        <f t="shared" si="3"/>
        <v>1</v>
      </c>
      <c r="L20" s="272">
        <v>150.4</v>
      </c>
      <c r="M20" s="272">
        <v>150.4</v>
      </c>
      <c r="N20" s="98">
        <f t="shared" si="4"/>
        <v>1</v>
      </c>
      <c r="O20" s="263">
        <f t="shared" si="6"/>
        <v>127.60000000000001</v>
      </c>
    </row>
    <row r="21" spans="1:15" ht="16.5" customHeight="1">
      <c r="A21" s="267" t="s">
        <v>58</v>
      </c>
      <c r="B21" s="274">
        <v>2146.5</v>
      </c>
      <c r="C21" s="272">
        <v>2145.9</v>
      </c>
      <c r="D21" s="98">
        <f t="shared" si="0"/>
        <v>0.9997204751921733</v>
      </c>
      <c r="E21" s="272">
        <v>2146.5</v>
      </c>
      <c r="F21" s="272">
        <v>2145.9</v>
      </c>
      <c r="G21" s="264">
        <f t="shared" si="1"/>
        <v>0.9997204751921733</v>
      </c>
      <c r="H21" s="265">
        <f t="shared" si="7"/>
        <v>0</v>
      </c>
      <c r="I21" s="274">
        <v>80.8</v>
      </c>
      <c r="J21" s="272">
        <v>80.4</v>
      </c>
      <c r="K21" s="173">
        <f t="shared" si="3"/>
        <v>0.9950495049504952</v>
      </c>
      <c r="L21" s="272">
        <v>149</v>
      </c>
      <c r="M21" s="272">
        <v>149</v>
      </c>
      <c r="N21" s="98">
        <f t="shared" si="4"/>
        <v>1</v>
      </c>
      <c r="O21" s="263">
        <f t="shared" si="6"/>
        <v>68.6</v>
      </c>
    </row>
    <row r="22" spans="1:15" ht="16.5" customHeight="1">
      <c r="A22" s="267" t="s">
        <v>59</v>
      </c>
      <c r="B22" s="274">
        <v>3051.6</v>
      </c>
      <c r="C22" s="272">
        <v>2274.6</v>
      </c>
      <c r="D22" s="98">
        <f t="shared" si="0"/>
        <v>0.7453794730633111</v>
      </c>
      <c r="E22" s="272">
        <v>3051.6</v>
      </c>
      <c r="F22" s="272">
        <v>3051.6</v>
      </c>
      <c r="G22" s="264">
        <f t="shared" si="1"/>
        <v>1</v>
      </c>
      <c r="H22" s="621">
        <f t="shared" si="7"/>
        <v>777</v>
      </c>
      <c r="I22" s="274">
        <v>2.8</v>
      </c>
      <c r="J22" s="272">
        <v>2.8</v>
      </c>
      <c r="K22" s="173">
        <f t="shared" si="3"/>
        <v>1</v>
      </c>
      <c r="L22" s="272">
        <v>82.8</v>
      </c>
      <c r="M22" s="272">
        <v>82.8</v>
      </c>
      <c r="N22" s="98">
        <f t="shared" si="4"/>
        <v>1</v>
      </c>
      <c r="O22" s="263">
        <f t="shared" si="6"/>
        <v>80</v>
      </c>
    </row>
    <row r="23" spans="1:15" ht="16.5" customHeight="1">
      <c r="A23" s="267" t="s">
        <v>60</v>
      </c>
      <c r="B23" s="274">
        <v>2863.6</v>
      </c>
      <c r="C23" s="272">
        <v>2863.6</v>
      </c>
      <c r="D23" s="98">
        <f>C23/B23</f>
        <v>1</v>
      </c>
      <c r="E23" s="272">
        <v>2863.6</v>
      </c>
      <c r="F23" s="272">
        <v>2863.6</v>
      </c>
      <c r="G23" s="264">
        <f>F23/E23</f>
        <v>1</v>
      </c>
      <c r="H23" s="265">
        <f>F23-C23</f>
        <v>0</v>
      </c>
      <c r="I23" s="274">
        <v>85.9</v>
      </c>
      <c r="J23" s="272">
        <v>85.9</v>
      </c>
      <c r="K23" s="173">
        <f>J23/I23</f>
        <v>1</v>
      </c>
      <c r="L23" s="272">
        <v>234.1</v>
      </c>
      <c r="M23" s="272">
        <v>234.1</v>
      </c>
      <c r="N23" s="98">
        <f>M23/L23</f>
        <v>1</v>
      </c>
      <c r="O23" s="263">
        <f>M23-J23</f>
        <v>148.2</v>
      </c>
    </row>
    <row r="24" spans="1:15" ht="16.5" customHeight="1">
      <c r="A24" s="267" t="s">
        <v>61</v>
      </c>
      <c r="B24" s="274">
        <v>2889.5</v>
      </c>
      <c r="C24" s="272">
        <v>2880.8</v>
      </c>
      <c r="D24" s="98">
        <f t="shared" si="0"/>
        <v>0.9969890984599412</v>
      </c>
      <c r="E24" s="272">
        <v>2889.5</v>
      </c>
      <c r="F24" s="274">
        <v>2889.4</v>
      </c>
      <c r="G24" s="264">
        <f t="shared" si="1"/>
        <v>0.9999653919363212</v>
      </c>
      <c r="H24" s="621">
        <f t="shared" si="7"/>
        <v>8.599999999999909</v>
      </c>
      <c r="I24" s="274">
        <v>80.9</v>
      </c>
      <c r="J24" s="272">
        <v>80.9</v>
      </c>
      <c r="K24" s="173">
        <f t="shared" si="3"/>
        <v>1</v>
      </c>
      <c r="L24" s="272">
        <v>147.2</v>
      </c>
      <c r="M24" s="274">
        <v>147.2</v>
      </c>
      <c r="N24" s="98">
        <f t="shared" si="4"/>
        <v>1</v>
      </c>
      <c r="O24" s="263">
        <f t="shared" si="6"/>
        <v>66.29999999999998</v>
      </c>
    </row>
    <row r="25" spans="1:15" ht="16.5" customHeight="1">
      <c r="A25" s="267" t="s">
        <v>62</v>
      </c>
      <c r="B25" s="274">
        <v>3893.3</v>
      </c>
      <c r="C25" s="272">
        <v>3891.9</v>
      </c>
      <c r="D25" s="98">
        <f t="shared" si="0"/>
        <v>0.9996404078802045</v>
      </c>
      <c r="E25" s="272">
        <v>3893.3</v>
      </c>
      <c r="F25" s="274">
        <v>3891.9</v>
      </c>
      <c r="G25" s="264">
        <f t="shared" si="1"/>
        <v>0.9996404078802045</v>
      </c>
      <c r="H25" s="265">
        <f t="shared" si="7"/>
        <v>0</v>
      </c>
      <c r="I25" s="274">
        <v>105.7</v>
      </c>
      <c r="J25" s="272">
        <v>105.7</v>
      </c>
      <c r="K25" s="173">
        <f t="shared" si="3"/>
        <v>1</v>
      </c>
      <c r="L25" s="272">
        <v>139.5</v>
      </c>
      <c r="M25" s="274">
        <v>139.5</v>
      </c>
      <c r="N25" s="98">
        <f t="shared" si="4"/>
        <v>1</v>
      </c>
      <c r="O25" s="263">
        <f t="shared" si="6"/>
        <v>33.8</v>
      </c>
    </row>
    <row r="26" spans="1:15" ht="16.5" customHeight="1">
      <c r="A26" s="267" t="s">
        <v>63</v>
      </c>
      <c r="B26" s="274">
        <v>3749.5</v>
      </c>
      <c r="C26" s="272">
        <v>3749.4</v>
      </c>
      <c r="D26" s="98">
        <f t="shared" si="0"/>
        <v>0.9999733297773037</v>
      </c>
      <c r="E26" s="272">
        <v>3749.5</v>
      </c>
      <c r="F26" s="274">
        <v>3749.4</v>
      </c>
      <c r="G26" s="264">
        <f t="shared" si="1"/>
        <v>0.9999733297773037</v>
      </c>
      <c r="H26" s="265">
        <f t="shared" si="7"/>
        <v>0</v>
      </c>
      <c r="I26" s="274">
        <v>97.1</v>
      </c>
      <c r="J26" s="272">
        <v>40.9</v>
      </c>
      <c r="K26" s="173">
        <f t="shared" si="3"/>
        <v>0.4212152420185376</v>
      </c>
      <c r="L26" s="272">
        <v>196.2</v>
      </c>
      <c r="M26" s="274">
        <v>196.2</v>
      </c>
      <c r="N26" s="98">
        <f t="shared" si="4"/>
        <v>1</v>
      </c>
      <c r="O26" s="263">
        <f t="shared" si="6"/>
        <v>155.29999999999998</v>
      </c>
    </row>
    <row r="27" spans="1:15" ht="16.5" customHeight="1">
      <c r="A27" s="267" t="s">
        <v>64</v>
      </c>
      <c r="B27" s="274">
        <v>2575.3</v>
      </c>
      <c r="C27" s="272">
        <v>2575.2</v>
      </c>
      <c r="D27" s="98">
        <f t="shared" si="0"/>
        <v>0.9999611695724768</v>
      </c>
      <c r="E27" s="272">
        <v>2575.3</v>
      </c>
      <c r="F27" s="274">
        <v>2575.2</v>
      </c>
      <c r="G27" s="264">
        <f t="shared" si="1"/>
        <v>0.9999611695724768</v>
      </c>
      <c r="H27" s="265">
        <f t="shared" si="7"/>
        <v>0</v>
      </c>
      <c r="I27" s="274">
        <v>4.6</v>
      </c>
      <c r="J27" s="272">
        <v>4.6</v>
      </c>
      <c r="K27" s="173">
        <f t="shared" si="3"/>
        <v>1</v>
      </c>
      <c r="L27" s="272">
        <v>92.5</v>
      </c>
      <c r="M27" s="274">
        <v>92.5</v>
      </c>
      <c r="N27" s="98">
        <f t="shared" si="4"/>
        <v>1</v>
      </c>
      <c r="O27" s="263">
        <f t="shared" si="6"/>
        <v>87.9</v>
      </c>
    </row>
    <row r="28" spans="1:15" ht="16.5" customHeight="1">
      <c r="A28" s="267" t="s">
        <v>65</v>
      </c>
      <c r="B28" s="274">
        <v>2809</v>
      </c>
      <c r="C28" s="272">
        <v>2809</v>
      </c>
      <c r="D28" s="98">
        <f t="shared" si="0"/>
        <v>1</v>
      </c>
      <c r="E28" s="272">
        <v>2809</v>
      </c>
      <c r="F28" s="274">
        <v>2809</v>
      </c>
      <c r="G28" s="264">
        <f t="shared" si="1"/>
        <v>1</v>
      </c>
      <c r="H28" s="265">
        <f t="shared" si="7"/>
        <v>0</v>
      </c>
      <c r="I28" s="274">
        <v>12.6</v>
      </c>
      <c r="J28" s="272">
        <v>12.6</v>
      </c>
      <c r="K28" s="173">
        <f t="shared" si="3"/>
        <v>1</v>
      </c>
      <c r="L28" s="272">
        <v>112.4</v>
      </c>
      <c r="M28" s="274">
        <v>112.3</v>
      </c>
      <c r="N28" s="98">
        <f t="shared" si="4"/>
        <v>0.9991103202846975</v>
      </c>
      <c r="O28" s="263">
        <f t="shared" si="6"/>
        <v>99.7</v>
      </c>
    </row>
    <row r="29" spans="1:15" ht="16.5" customHeight="1">
      <c r="A29" s="267" t="s">
        <v>66</v>
      </c>
      <c r="B29" s="274">
        <v>3609.2</v>
      </c>
      <c r="C29" s="272">
        <v>2941.6</v>
      </c>
      <c r="D29" s="98">
        <f t="shared" si="0"/>
        <v>0.8150282611104954</v>
      </c>
      <c r="E29" s="272">
        <v>3609.2</v>
      </c>
      <c r="F29" s="274">
        <v>3609.1</v>
      </c>
      <c r="G29" s="264">
        <f t="shared" si="1"/>
        <v>0.9999722930289261</v>
      </c>
      <c r="H29" s="265">
        <f t="shared" si="7"/>
        <v>667.5</v>
      </c>
      <c r="I29" s="274">
        <v>15.1</v>
      </c>
      <c r="J29" s="272">
        <v>15.1</v>
      </c>
      <c r="K29" s="173">
        <f t="shared" si="3"/>
        <v>1</v>
      </c>
      <c r="L29" s="272">
        <v>101.3</v>
      </c>
      <c r="M29" s="274">
        <v>101.3</v>
      </c>
      <c r="N29" s="98">
        <f t="shared" si="4"/>
        <v>1</v>
      </c>
      <c r="O29" s="263">
        <f t="shared" si="6"/>
        <v>86.2</v>
      </c>
    </row>
    <row r="30" spans="1:15" ht="16.5" customHeight="1">
      <c r="A30" s="267" t="s">
        <v>67</v>
      </c>
      <c r="B30" s="274">
        <v>2380.5</v>
      </c>
      <c r="C30" s="272">
        <v>2380.5</v>
      </c>
      <c r="D30" s="98">
        <f t="shared" si="0"/>
        <v>1</v>
      </c>
      <c r="E30" s="272">
        <v>2380.5</v>
      </c>
      <c r="F30" s="274">
        <v>2380.5</v>
      </c>
      <c r="G30" s="264">
        <f t="shared" si="1"/>
        <v>1</v>
      </c>
      <c r="H30" s="265">
        <f t="shared" si="7"/>
        <v>0</v>
      </c>
      <c r="I30" s="274">
        <v>14.8</v>
      </c>
      <c r="J30" s="272">
        <v>7.9</v>
      </c>
      <c r="K30" s="173">
        <f t="shared" si="3"/>
        <v>0.5337837837837838</v>
      </c>
      <c r="L30" s="272">
        <v>113.7</v>
      </c>
      <c r="M30" s="274">
        <v>113.7</v>
      </c>
      <c r="N30" s="98">
        <f t="shared" si="4"/>
        <v>1</v>
      </c>
      <c r="O30" s="263">
        <f t="shared" si="6"/>
        <v>105.8</v>
      </c>
    </row>
    <row r="31" spans="1:15" ht="16.5" customHeight="1">
      <c r="A31" s="267" t="s">
        <v>68</v>
      </c>
      <c r="B31" s="274">
        <v>2428.6</v>
      </c>
      <c r="C31" s="272">
        <v>2414.7</v>
      </c>
      <c r="D31" s="98">
        <f t="shared" si="0"/>
        <v>0.9942765379230832</v>
      </c>
      <c r="E31" s="272">
        <v>2428.6</v>
      </c>
      <c r="F31" s="274">
        <v>2428.6</v>
      </c>
      <c r="G31" s="264">
        <f t="shared" si="1"/>
        <v>1</v>
      </c>
      <c r="H31" s="265">
        <f t="shared" si="7"/>
        <v>13.900000000000091</v>
      </c>
      <c r="I31" s="274">
        <v>446.2</v>
      </c>
      <c r="J31" s="272">
        <v>446.2</v>
      </c>
      <c r="K31" s="173">
        <f t="shared" si="3"/>
        <v>1</v>
      </c>
      <c r="L31" s="272">
        <v>600.4</v>
      </c>
      <c r="M31" s="274">
        <v>600.4</v>
      </c>
      <c r="N31" s="98">
        <f t="shared" si="4"/>
        <v>1</v>
      </c>
      <c r="O31" s="263">
        <f t="shared" si="6"/>
        <v>154.2</v>
      </c>
    </row>
    <row r="32" spans="1:15" ht="16.5" customHeight="1">
      <c r="A32" s="267" t="s">
        <v>69</v>
      </c>
      <c r="B32" s="274">
        <v>4449.1</v>
      </c>
      <c r="C32" s="272">
        <v>4449.1</v>
      </c>
      <c r="D32" s="98">
        <f t="shared" si="0"/>
        <v>1</v>
      </c>
      <c r="E32" s="272">
        <v>4449.1</v>
      </c>
      <c r="F32" s="274">
        <v>4449.1</v>
      </c>
      <c r="G32" s="264">
        <f t="shared" si="1"/>
        <v>1</v>
      </c>
      <c r="H32" s="265">
        <f t="shared" si="7"/>
        <v>0</v>
      </c>
      <c r="I32" s="274">
        <v>104.6</v>
      </c>
      <c r="J32" s="272">
        <v>104.6</v>
      </c>
      <c r="K32" s="173">
        <f t="shared" si="3"/>
        <v>1</v>
      </c>
      <c r="L32" s="272">
        <v>348.9</v>
      </c>
      <c r="M32" s="274">
        <v>348.9</v>
      </c>
      <c r="N32" s="98">
        <f t="shared" si="4"/>
        <v>1</v>
      </c>
      <c r="O32" s="263">
        <f t="shared" si="6"/>
        <v>244.29999999999998</v>
      </c>
    </row>
    <row r="33" spans="1:15" ht="16.5" customHeight="1" thickBot="1">
      <c r="A33" s="262" t="s">
        <v>70</v>
      </c>
      <c r="B33" s="275">
        <v>2792.3</v>
      </c>
      <c r="C33" s="276">
        <v>2792.3</v>
      </c>
      <c r="D33" s="172">
        <f t="shared" si="0"/>
        <v>1</v>
      </c>
      <c r="E33" s="276">
        <v>2792.3</v>
      </c>
      <c r="F33" s="275">
        <v>2792.3</v>
      </c>
      <c r="G33" s="269">
        <f t="shared" si="1"/>
        <v>1</v>
      </c>
      <c r="H33" s="277">
        <f t="shared" si="7"/>
        <v>0</v>
      </c>
      <c r="I33" s="275">
        <v>6</v>
      </c>
      <c r="J33" s="276">
        <v>6</v>
      </c>
      <c r="K33" s="173">
        <f t="shared" si="3"/>
        <v>1</v>
      </c>
      <c r="L33" s="276">
        <v>154.9</v>
      </c>
      <c r="M33" s="275">
        <v>154.9</v>
      </c>
      <c r="N33" s="172">
        <f t="shared" si="4"/>
        <v>1</v>
      </c>
      <c r="O33" s="268">
        <f t="shared" si="6"/>
        <v>148.9</v>
      </c>
    </row>
    <row r="34" spans="1:15" s="95" customFormat="1" ht="24" customHeight="1" thickBot="1">
      <c r="A34" s="1052" t="s">
        <v>71</v>
      </c>
      <c r="B34" s="1053">
        <f>SUM(B19:B33)</f>
        <v>45836.5</v>
      </c>
      <c r="C34" s="1053">
        <f>SUM(C19:C33)</f>
        <v>44366.9</v>
      </c>
      <c r="D34" s="1054">
        <f t="shared" si="0"/>
        <v>0.9679382151778605</v>
      </c>
      <c r="E34" s="1053">
        <f>SUM(E19:E33)</f>
        <v>45836.5</v>
      </c>
      <c r="F34" s="1053">
        <f>SUM(F19:F33)</f>
        <v>45833.9</v>
      </c>
      <c r="G34" s="1055">
        <f aca="true" t="shared" si="8" ref="G34:G39">F34/E34</f>
        <v>0.9999432766463409</v>
      </c>
      <c r="H34" s="1058">
        <f>SUM(H19:H33)</f>
        <v>1467</v>
      </c>
      <c r="I34" s="1059">
        <f>SUM(I19:I33)</f>
        <v>1083.8999999999999</v>
      </c>
      <c r="J34" s="1053">
        <f>SUM(J19:J33)</f>
        <v>1020.4</v>
      </c>
      <c r="K34" s="1054">
        <f t="shared" si="3"/>
        <v>0.9414152597103055</v>
      </c>
      <c r="L34" s="1053">
        <f>SUM(L19:L33)</f>
        <v>2722.7000000000003</v>
      </c>
      <c r="M34" s="1053">
        <f>SUM(M19:M33)</f>
        <v>2722.6000000000004</v>
      </c>
      <c r="N34" s="1055">
        <f>M34/L34</f>
        <v>0.9999632717523047</v>
      </c>
      <c r="O34" s="1053">
        <f>SUM(O19:O33)</f>
        <v>1702.1999999999998</v>
      </c>
    </row>
    <row r="35" spans="1:15" ht="17.25" customHeight="1">
      <c r="A35" s="96" t="s">
        <v>72</v>
      </c>
      <c r="B35" s="97">
        <v>32842</v>
      </c>
      <c r="C35" s="97">
        <v>32234.2</v>
      </c>
      <c r="D35" s="98">
        <f>C35/B35</f>
        <v>0.9814932099141344</v>
      </c>
      <c r="E35" s="97">
        <v>32842</v>
      </c>
      <c r="F35" s="97">
        <v>32234.2</v>
      </c>
      <c r="G35" s="264">
        <f t="shared" si="8"/>
        <v>0.9814932099141344</v>
      </c>
      <c r="H35" s="622">
        <f>F35-C35</f>
        <v>0</v>
      </c>
      <c r="I35" s="97">
        <v>0</v>
      </c>
      <c r="J35" s="97">
        <v>95.4</v>
      </c>
      <c r="K35" s="98">
        <v>0</v>
      </c>
      <c r="L35" s="97">
        <v>0</v>
      </c>
      <c r="M35" s="292">
        <v>396.4</v>
      </c>
      <c r="N35" s="98">
        <v>0</v>
      </c>
      <c r="O35" s="260">
        <f t="shared" si="6"/>
        <v>301</v>
      </c>
    </row>
    <row r="36" spans="1:15" ht="17.25" customHeight="1">
      <c r="A36" s="278" t="s">
        <v>73</v>
      </c>
      <c r="B36" s="97">
        <v>25</v>
      </c>
      <c r="C36" s="97">
        <v>24</v>
      </c>
      <c r="D36" s="98">
        <f>C36/B36</f>
        <v>0.96</v>
      </c>
      <c r="E36" s="97">
        <v>25</v>
      </c>
      <c r="F36" s="97">
        <v>25</v>
      </c>
      <c r="G36" s="264">
        <f t="shared" si="8"/>
        <v>1</v>
      </c>
      <c r="H36" s="265">
        <f>F36-C36</f>
        <v>1</v>
      </c>
      <c r="I36" s="97">
        <v>525</v>
      </c>
      <c r="J36" s="97">
        <v>474.4</v>
      </c>
      <c r="K36" s="172">
        <f>J36/I36</f>
        <v>0.9036190476190475</v>
      </c>
      <c r="L36" s="97">
        <v>525</v>
      </c>
      <c r="M36" s="97">
        <v>538.2</v>
      </c>
      <c r="N36" s="172">
        <f>M36/L36</f>
        <v>1.0251428571428571</v>
      </c>
      <c r="O36" s="263">
        <f t="shared" si="6"/>
        <v>63.80000000000007</v>
      </c>
    </row>
    <row r="37" spans="1:15" ht="17.25" customHeight="1">
      <c r="A37" s="1002" t="s">
        <v>74</v>
      </c>
      <c r="B37" s="268">
        <v>2654</v>
      </c>
      <c r="C37" s="268">
        <v>2381</v>
      </c>
      <c r="D37" s="172">
        <f>C37/B37</f>
        <v>0.8971363978899773</v>
      </c>
      <c r="E37" s="268">
        <v>2654</v>
      </c>
      <c r="F37" s="268">
        <v>2471.1</v>
      </c>
      <c r="G37" s="269">
        <f t="shared" si="8"/>
        <v>0.931085154483798</v>
      </c>
      <c r="H37" s="277">
        <f>F37-C37</f>
        <v>90.09999999999991</v>
      </c>
      <c r="I37" s="1025">
        <v>21</v>
      </c>
      <c r="J37" s="1025">
        <v>20.7</v>
      </c>
      <c r="K37" s="1026">
        <f>J37/I37</f>
        <v>0.9857142857142857</v>
      </c>
      <c r="L37" s="1025">
        <v>70</v>
      </c>
      <c r="M37" s="268">
        <v>63.8</v>
      </c>
      <c r="N37" s="172">
        <f>M37/L37</f>
        <v>0.9114285714285714</v>
      </c>
      <c r="O37" s="268">
        <f>M37-J37</f>
        <v>43.099999999999994</v>
      </c>
    </row>
    <row r="38" spans="1:15" ht="17.25" customHeight="1">
      <c r="A38" s="1024" t="s">
        <v>355</v>
      </c>
      <c r="B38" s="1022">
        <v>2487.14</v>
      </c>
      <c r="C38" s="1022">
        <v>2858</v>
      </c>
      <c r="D38" s="1023">
        <f>C38/B38</f>
        <v>1.1491110271235234</v>
      </c>
      <c r="E38" s="1022">
        <v>2487.1</v>
      </c>
      <c r="F38" s="1022">
        <v>2990</v>
      </c>
      <c r="G38" s="94">
        <f t="shared" si="8"/>
        <v>1.202203369386032</v>
      </c>
      <c r="H38" s="1022">
        <f>F38-C38</f>
        <v>132</v>
      </c>
      <c r="I38" s="1022">
        <v>101.8</v>
      </c>
      <c r="J38" s="1022">
        <v>66</v>
      </c>
      <c r="K38" s="1023">
        <f>J38/I38</f>
        <v>0.6483300589390962</v>
      </c>
      <c r="L38" s="1022">
        <v>99</v>
      </c>
      <c r="M38" s="1022">
        <v>71</v>
      </c>
      <c r="N38" s="94">
        <f>M38/L38</f>
        <v>0.7171717171717171</v>
      </c>
      <c r="O38" s="1028">
        <f>M38-J38</f>
        <v>5</v>
      </c>
    </row>
    <row r="39" spans="1:15" ht="21.75" customHeight="1">
      <c r="A39" s="1060" t="s">
        <v>752</v>
      </c>
      <c r="B39" s="1061">
        <f>SUM(B35:B38)</f>
        <v>38008.14</v>
      </c>
      <c r="C39" s="1061">
        <f>SUM(C35:C38)</f>
        <v>37497.2</v>
      </c>
      <c r="D39" s="1062">
        <f>C39/B39</f>
        <v>0.9865570901391122</v>
      </c>
      <c r="E39" s="1061">
        <f>SUM(E35:E38)</f>
        <v>38008.1</v>
      </c>
      <c r="F39" s="1061">
        <f>SUM(F35:F38)</f>
        <v>37720.3</v>
      </c>
      <c r="G39" s="1063">
        <f t="shared" si="8"/>
        <v>0.9924279298360088</v>
      </c>
      <c r="H39" s="1051">
        <f>SUM(H35:H38)</f>
        <v>223.0999999999999</v>
      </c>
      <c r="I39" s="1064">
        <f>SUM(I35:I38)</f>
        <v>647.8</v>
      </c>
      <c r="J39" s="1061">
        <f>SUM(J35:J38)</f>
        <v>656.5</v>
      </c>
      <c r="K39" s="1062">
        <f t="shared" si="3"/>
        <v>1.013430071009571</v>
      </c>
      <c r="L39" s="1061">
        <f>SUM(L35:L38)</f>
        <v>694</v>
      </c>
      <c r="M39" s="1061">
        <f>SUM(M35:M38)</f>
        <v>1069.4</v>
      </c>
      <c r="N39" s="1062">
        <f>M39/L39</f>
        <v>1.5409221902017292</v>
      </c>
      <c r="O39" s="1061">
        <f>SUM(O35:O38)</f>
        <v>412.9000000000001</v>
      </c>
    </row>
    <row r="40" spans="1:15" ht="34.5" customHeight="1">
      <c r="A40" s="1258" t="s">
        <v>756</v>
      </c>
      <c r="B40" s="1258"/>
      <c r="C40" s="1258"/>
      <c r="D40" s="1258"/>
      <c r="E40" s="1258"/>
      <c r="F40" s="1258"/>
      <c r="G40" s="1258"/>
      <c r="H40" s="1258"/>
      <c r="I40" s="1258"/>
      <c r="J40" s="1258"/>
      <c r="K40" s="1258"/>
      <c r="L40" s="1258"/>
      <c r="M40" s="1258"/>
      <c r="N40" s="1258"/>
      <c r="O40" s="1258"/>
    </row>
    <row r="41" spans="1:13" ht="12.75">
      <c r="A41" s="99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1"/>
    </row>
    <row r="42" spans="1:11" ht="11.2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1:11" ht="18.7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1:11" ht="12.7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1:11" ht="12.7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1:11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1:11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1:11" ht="12.7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1:11" ht="12.7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1:11" ht="12.7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1:11" ht="12.7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1:11" ht="12.7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ht="12.7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1" ht="12.7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1:11" ht="12.7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1:11" ht="12.7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1:11" ht="12.7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1:11" ht="12.7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1:11" ht="12.7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1:11" ht="12.7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1:11" ht="12.7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</row>
  </sheetData>
  <sheetProtection/>
  <mergeCells count="11">
    <mergeCell ref="L3:N3"/>
    <mergeCell ref="O3:O4"/>
    <mergeCell ref="A40:O40"/>
    <mergeCell ref="A1:N1"/>
    <mergeCell ref="A2:A4"/>
    <mergeCell ref="B2:H2"/>
    <mergeCell ref="I2:O2"/>
    <mergeCell ref="B3:D3"/>
    <mergeCell ref="E3:G3"/>
    <mergeCell ref="H3:H4"/>
    <mergeCell ref="I3:K3"/>
  </mergeCells>
  <printOptions horizontalCentered="1"/>
  <pageMargins left="0.2362204724409449" right="0.15748031496062992" top="0.1968503937007874" bottom="0.31496062992125984" header="0.15748031496062992" footer="0.03937007874015748"/>
  <pageSetup fitToHeight="2" horizontalDpi="600" verticalDpi="600" orientation="landscape" paperSize="9" scale="77" r:id="rId1"/>
  <headerFooter alignWithMargins="0">
    <oddFooter>&amp;L&amp;"Times New Roman,Obyčejné"Závěrečný účet 2012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60"/>
  <sheetViews>
    <sheetView view="pageBreakPreview" zoomScaleSheetLayoutView="100" zoomScalePageLayoutView="0" workbookViewId="0" topLeftCell="A13">
      <selection activeCell="I36" sqref="I36"/>
    </sheetView>
  </sheetViews>
  <sheetFormatPr defaultColWidth="9.00390625" defaultRowHeight="12.75"/>
  <cols>
    <col min="1" max="1" width="39.125" style="91" bestFit="1" customWidth="1"/>
    <col min="2" max="9" width="15.25390625" style="91" customWidth="1"/>
    <col min="10" max="10" width="9.125" style="91" customWidth="1"/>
    <col min="11" max="11" width="13.25390625" style="91" bestFit="1" customWidth="1"/>
    <col min="12" max="16384" width="9.125" style="91" customWidth="1"/>
  </cols>
  <sheetData>
    <row r="1" spans="1:9" ht="27" customHeight="1">
      <c r="A1" s="1274" t="s">
        <v>443</v>
      </c>
      <c r="B1" s="1274"/>
      <c r="C1" s="1274"/>
      <c r="D1" s="1274"/>
      <c r="E1" s="1274"/>
      <c r="F1" s="1274"/>
      <c r="G1" s="1274"/>
      <c r="H1" s="1274"/>
      <c r="I1" s="289" t="s">
        <v>732</v>
      </c>
    </row>
    <row r="2" spans="1:9" ht="19.5" customHeight="1">
      <c r="A2" s="1286" t="s">
        <v>361</v>
      </c>
      <c r="B2" s="1283" t="s">
        <v>34</v>
      </c>
      <c r="C2" s="1284"/>
      <c r="D2" s="1285"/>
      <c r="E2" s="1289" t="s">
        <v>35</v>
      </c>
      <c r="F2" s="1290"/>
      <c r="G2" s="1291"/>
      <c r="H2" s="1292" t="s">
        <v>362</v>
      </c>
      <c r="I2" s="1293"/>
    </row>
    <row r="3" spans="1:9" ht="15">
      <c r="A3" s="1287"/>
      <c r="B3" s="1277" t="s">
        <v>3</v>
      </c>
      <c r="C3" s="1275" t="s">
        <v>363</v>
      </c>
      <c r="D3" s="1276"/>
      <c r="E3" s="1277" t="s">
        <v>3</v>
      </c>
      <c r="F3" s="1279" t="s">
        <v>364</v>
      </c>
      <c r="G3" s="1280"/>
      <c r="H3" s="1281" t="s">
        <v>365</v>
      </c>
      <c r="I3" s="1272" t="s">
        <v>366</v>
      </c>
    </row>
    <row r="4" spans="1:9" ht="14.25">
      <c r="A4" s="1288"/>
      <c r="B4" s="1278"/>
      <c r="C4" s="970" t="s">
        <v>367</v>
      </c>
      <c r="D4" s="294" t="s">
        <v>368</v>
      </c>
      <c r="E4" s="1278"/>
      <c r="F4" s="991" t="s">
        <v>367</v>
      </c>
      <c r="G4" s="294" t="s">
        <v>368</v>
      </c>
      <c r="H4" s="1282"/>
      <c r="I4" s="1273"/>
    </row>
    <row r="5" spans="1:9" ht="15">
      <c r="A5" s="948" t="s">
        <v>42</v>
      </c>
      <c r="B5" s="964">
        <v>0</v>
      </c>
      <c r="C5" s="971">
        <v>0</v>
      </c>
      <c r="D5" s="949">
        <v>0</v>
      </c>
      <c r="E5" s="964">
        <f>F5+G5</f>
        <v>296820.92</v>
      </c>
      <c r="F5" s="992">
        <v>200000</v>
      </c>
      <c r="G5" s="949">
        <v>96820.92</v>
      </c>
      <c r="H5" s="950">
        <v>1332.5</v>
      </c>
      <c r="I5" s="951"/>
    </row>
    <row r="6" spans="1:9" ht="15">
      <c r="A6" s="948" t="s">
        <v>723</v>
      </c>
      <c r="B6" s="964">
        <v>0</v>
      </c>
      <c r="C6" s="971">
        <v>0</v>
      </c>
      <c r="D6" s="949">
        <v>0</v>
      </c>
      <c r="E6" s="964">
        <f aca="true" t="shared" si="0" ref="E6:E16">F6+G6</f>
        <v>595469.06</v>
      </c>
      <c r="F6" s="992">
        <v>468000</v>
      </c>
      <c r="G6" s="949">
        <v>127469.06</v>
      </c>
      <c r="H6" s="950">
        <v>688576.71</v>
      </c>
      <c r="I6" s="951"/>
    </row>
    <row r="7" spans="1:9" ht="15">
      <c r="A7" s="948" t="s">
        <v>44</v>
      </c>
      <c r="B7" s="964">
        <v>0</v>
      </c>
      <c r="C7" s="971">
        <v>0</v>
      </c>
      <c r="D7" s="949">
        <v>0</v>
      </c>
      <c r="E7" s="964">
        <f t="shared" si="0"/>
        <v>291036.38</v>
      </c>
      <c r="F7" s="992">
        <v>200000</v>
      </c>
      <c r="G7" s="949">
        <v>91036.38</v>
      </c>
      <c r="H7" s="950"/>
      <c r="I7" s="951"/>
    </row>
    <row r="8" spans="1:9" ht="15">
      <c r="A8" s="948" t="s">
        <v>45</v>
      </c>
      <c r="B8" s="964">
        <v>0</v>
      </c>
      <c r="C8" s="971">
        <v>0</v>
      </c>
      <c r="D8" s="949">
        <v>0</v>
      </c>
      <c r="E8" s="964">
        <f t="shared" si="0"/>
        <v>290220.24</v>
      </c>
      <c r="F8" s="992">
        <v>150000</v>
      </c>
      <c r="G8" s="949">
        <v>140220.24</v>
      </c>
      <c r="H8" s="950">
        <v>24311.13</v>
      </c>
      <c r="I8" s="951"/>
    </row>
    <row r="9" spans="1:9" ht="15">
      <c r="A9" s="948" t="s">
        <v>731</v>
      </c>
      <c r="B9" s="964">
        <v>0</v>
      </c>
      <c r="C9" s="971">
        <v>0</v>
      </c>
      <c r="D9" s="949">
        <v>0</v>
      </c>
      <c r="E9" s="964">
        <f t="shared" si="0"/>
        <v>304843.95</v>
      </c>
      <c r="F9" s="992">
        <v>242400</v>
      </c>
      <c r="G9" s="949">
        <v>62443.95</v>
      </c>
      <c r="H9" s="950">
        <v>18267.97</v>
      </c>
      <c r="I9" s="951"/>
    </row>
    <row r="10" spans="1:9" ht="15">
      <c r="A10" s="948" t="s">
        <v>47</v>
      </c>
      <c r="B10" s="964">
        <v>0</v>
      </c>
      <c r="C10" s="971">
        <v>0</v>
      </c>
      <c r="D10" s="949">
        <v>0</v>
      </c>
      <c r="E10" s="964">
        <f t="shared" si="0"/>
        <v>203064.18</v>
      </c>
      <c r="F10" s="992">
        <v>150000</v>
      </c>
      <c r="G10" s="949">
        <v>53064.18</v>
      </c>
      <c r="H10" s="950"/>
      <c r="I10" s="951"/>
    </row>
    <row r="11" spans="1:9" ht="15">
      <c r="A11" s="948" t="s">
        <v>49</v>
      </c>
      <c r="B11" s="964">
        <v>0</v>
      </c>
      <c r="C11" s="971">
        <v>0</v>
      </c>
      <c r="D11" s="949">
        <v>0</v>
      </c>
      <c r="E11" s="964">
        <f t="shared" si="0"/>
        <v>275822.2</v>
      </c>
      <c r="F11" s="992">
        <v>220600</v>
      </c>
      <c r="G11" s="949">
        <v>55222.2</v>
      </c>
      <c r="H11" s="950">
        <v>571865.58</v>
      </c>
      <c r="I11" s="951"/>
    </row>
    <row r="12" spans="1:9" ht="15">
      <c r="A12" s="948" t="s">
        <v>50</v>
      </c>
      <c r="B12" s="964">
        <v>0</v>
      </c>
      <c r="C12" s="971">
        <v>0</v>
      </c>
      <c r="D12" s="949">
        <v>0</v>
      </c>
      <c r="E12" s="964">
        <f t="shared" si="0"/>
        <v>210136.1</v>
      </c>
      <c r="F12" s="992">
        <v>168108</v>
      </c>
      <c r="G12" s="949">
        <v>42028.1</v>
      </c>
      <c r="H12" s="950"/>
      <c r="I12" s="951"/>
    </row>
    <row r="13" spans="1:9" ht="15">
      <c r="A13" s="948" t="s">
        <v>51</v>
      </c>
      <c r="B13" s="964">
        <v>0</v>
      </c>
      <c r="C13" s="971">
        <v>0</v>
      </c>
      <c r="D13" s="949">
        <v>0</v>
      </c>
      <c r="E13" s="964">
        <f t="shared" si="0"/>
        <v>182663.01</v>
      </c>
      <c r="F13" s="992">
        <v>91331</v>
      </c>
      <c r="G13" s="949">
        <v>91332.01</v>
      </c>
      <c r="H13" s="950"/>
      <c r="I13" s="951"/>
    </row>
    <row r="14" spans="1:9" ht="15">
      <c r="A14" s="948" t="s">
        <v>52</v>
      </c>
      <c r="B14" s="964">
        <v>0</v>
      </c>
      <c r="C14" s="971">
        <v>0</v>
      </c>
      <c r="D14" s="949">
        <v>0</v>
      </c>
      <c r="E14" s="964">
        <f t="shared" si="0"/>
        <v>529234</v>
      </c>
      <c r="F14" s="992">
        <v>264000</v>
      </c>
      <c r="G14" s="949">
        <v>265234</v>
      </c>
      <c r="H14" s="950"/>
      <c r="I14" s="951">
        <v>20</v>
      </c>
    </row>
    <row r="15" spans="1:9" ht="15">
      <c r="A15" s="948" t="s">
        <v>53</v>
      </c>
      <c r="B15" s="964">
        <v>0</v>
      </c>
      <c r="C15" s="971">
        <v>0</v>
      </c>
      <c r="D15" s="949">
        <v>0</v>
      </c>
      <c r="E15" s="964">
        <f t="shared" si="0"/>
        <v>35888</v>
      </c>
      <c r="F15" s="992">
        <v>26572</v>
      </c>
      <c r="G15" s="949">
        <v>9316</v>
      </c>
      <c r="H15" s="950"/>
      <c r="I15" s="951">
        <v>8400</v>
      </c>
    </row>
    <row r="16" spans="1:9" ht="15.75" thickBot="1">
      <c r="A16" s="957" t="s">
        <v>54</v>
      </c>
      <c r="B16" s="965">
        <v>0</v>
      </c>
      <c r="C16" s="972">
        <v>0</v>
      </c>
      <c r="D16" s="958">
        <v>0</v>
      </c>
      <c r="E16" s="965">
        <f t="shared" si="0"/>
        <v>470628.83</v>
      </c>
      <c r="F16" s="993">
        <v>376503</v>
      </c>
      <c r="G16" s="958">
        <v>94125.83</v>
      </c>
      <c r="H16" s="959"/>
      <c r="I16" s="960"/>
    </row>
    <row r="17" spans="1:9" ht="21.75" customHeight="1" thickTop="1">
      <c r="A17" s="296" t="s">
        <v>55</v>
      </c>
      <c r="B17" s="966">
        <f aca="true" t="shared" si="1" ref="B17:I17">SUM(B5:B16)</f>
        <v>0</v>
      </c>
      <c r="C17" s="973">
        <f t="shared" si="1"/>
        <v>0</v>
      </c>
      <c r="D17" s="295">
        <f t="shared" si="1"/>
        <v>0</v>
      </c>
      <c r="E17" s="966">
        <f>SUM(E5:E16)</f>
        <v>3685826.87</v>
      </c>
      <c r="F17" s="994">
        <f>SUM(F5:F16)</f>
        <v>2557514</v>
      </c>
      <c r="G17" s="984">
        <f t="shared" si="1"/>
        <v>1128312.8699999999</v>
      </c>
      <c r="H17" s="293">
        <f t="shared" si="1"/>
        <v>1304353.89</v>
      </c>
      <c r="I17" s="254">
        <f t="shared" si="1"/>
        <v>8420</v>
      </c>
    </row>
    <row r="18" spans="1:256" ht="15">
      <c r="A18" s="948" t="s">
        <v>56</v>
      </c>
      <c r="B18" s="967">
        <f>SUM(C18:D18)</f>
        <v>0</v>
      </c>
      <c r="C18" s="974">
        <v>0</v>
      </c>
      <c r="D18" s="952">
        <v>0</v>
      </c>
      <c r="E18" s="967">
        <f>G18+F18</f>
        <v>95429</v>
      </c>
      <c r="F18" s="995">
        <v>35429</v>
      </c>
      <c r="G18" s="952">
        <v>60000</v>
      </c>
      <c r="H18" s="953"/>
      <c r="I18" s="954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5"/>
      <c r="FL18" s="255"/>
      <c r="FM18" s="255"/>
      <c r="FN18" s="255"/>
      <c r="FO18" s="255"/>
      <c r="FP18" s="255"/>
      <c r="FQ18" s="255"/>
      <c r="FR18" s="255"/>
      <c r="FS18" s="255"/>
      <c r="FT18" s="255"/>
      <c r="FU18" s="255"/>
      <c r="FV18" s="255"/>
      <c r="FW18" s="255"/>
      <c r="FX18" s="255"/>
      <c r="FY18" s="255"/>
      <c r="FZ18" s="255"/>
      <c r="GA18" s="255"/>
      <c r="GB18" s="255"/>
      <c r="GC18" s="255"/>
      <c r="GD18" s="255"/>
      <c r="GE18" s="255"/>
      <c r="GF18" s="255"/>
      <c r="GG18" s="255"/>
      <c r="GH18" s="255"/>
      <c r="GI18" s="255"/>
      <c r="GJ18" s="255"/>
      <c r="GK18" s="255"/>
      <c r="GL18" s="255"/>
      <c r="GM18" s="255"/>
      <c r="GN18" s="255"/>
      <c r="GO18" s="255"/>
      <c r="GP18" s="255"/>
      <c r="GQ18" s="255"/>
      <c r="GR18" s="255"/>
      <c r="GS18" s="255"/>
      <c r="GT18" s="255"/>
      <c r="GU18" s="255"/>
      <c r="GV18" s="255"/>
      <c r="GW18" s="255"/>
      <c r="GX18" s="255"/>
      <c r="GY18" s="255"/>
      <c r="GZ18" s="255"/>
      <c r="HA18" s="255"/>
      <c r="HB18" s="255"/>
      <c r="HC18" s="255"/>
      <c r="HD18" s="255"/>
      <c r="HE18" s="255"/>
      <c r="HF18" s="255"/>
      <c r="HG18" s="255"/>
      <c r="HH18" s="255"/>
      <c r="HI18" s="255"/>
      <c r="HJ18" s="255"/>
      <c r="HK18" s="255"/>
      <c r="HL18" s="255"/>
      <c r="HM18" s="255"/>
      <c r="HN18" s="255"/>
      <c r="HO18" s="255"/>
      <c r="HP18" s="255"/>
      <c r="HQ18" s="255"/>
      <c r="HR18" s="255"/>
      <c r="HS18" s="255"/>
      <c r="HT18" s="255"/>
      <c r="HU18" s="255"/>
      <c r="HV18" s="255"/>
      <c r="HW18" s="255"/>
      <c r="HX18" s="255"/>
      <c r="HY18" s="255"/>
      <c r="HZ18" s="255"/>
      <c r="IA18" s="255"/>
      <c r="IB18" s="255"/>
      <c r="IC18" s="255"/>
      <c r="ID18" s="255"/>
      <c r="IE18" s="255"/>
      <c r="IF18" s="255"/>
      <c r="IG18" s="255"/>
      <c r="IH18" s="255"/>
      <c r="II18" s="255"/>
      <c r="IJ18" s="255"/>
      <c r="IK18" s="255"/>
      <c r="IL18" s="255"/>
      <c r="IM18" s="255"/>
      <c r="IN18" s="255"/>
      <c r="IO18" s="255"/>
      <c r="IP18" s="255"/>
      <c r="IQ18" s="255"/>
      <c r="IR18" s="255"/>
      <c r="IS18" s="255"/>
      <c r="IT18" s="255"/>
      <c r="IU18" s="255"/>
      <c r="IV18" s="255"/>
    </row>
    <row r="19" spans="1:9" ht="15">
      <c r="A19" s="948" t="s">
        <v>57</v>
      </c>
      <c r="B19" s="967">
        <f aca="true" t="shared" si="2" ref="B19:B30">SUM(C19:D19)</f>
        <v>0</v>
      </c>
      <c r="C19" s="974">
        <v>0</v>
      </c>
      <c r="D19" s="952">
        <v>0</v>
      </c>
      <c r="E19" s="967">
        <f aca="true" t="shared" si="3" ref="E19:E30">G19+F19</f>
        <v>127605</v>
      </c>
      <c r="F19" s="995">
        <v>102084</v>
      </c>
      <c r="G19" s="952">
        <v>25521</v>
      </c>
      <c r="H19" s="953"/>
      <c r="I19" s="954"/>
    </row>
    <row r="20" spans="1:9" ht="15">
      <c r="A20" s="948" t="s">
        <v>58</v>
      </c>
      <c r="B20" s="967">
        <f t="shared" si="2"/>
        <v>0</v>
      </c>
      <c r="C20" s="974">
        <v>0</v>
      </c>
      <c r="D20" s="952">
        <v>0</v>
      </c>
      <c r="E20" s="967">
        <f t="shared" si="3"/>
        <v>68645</v>
      </c>
      <c r="F20" s="995">
        <v>54915</v>
      </c>
      <c r="G20" s="952">
        <v>13730</v>
      </c>
      <c r="H20" s="953"/>
      <c r="I20" s="954"/>
    </row>
    <row r="21" spans="1:9" ht="15">
      <c r="A21" s="948" t="s">
        <v>59</v>
      </c>
      <c r="B21" s="967">
        <f t="shared" si="2"/>
        <v>0</v>
      </c>
      <c r="C21" s="974">
        <v>0</v>
      </c>
      <c r="D21" s="952">
        <v>0</v>
      </c>
      <c r="E21" s="967">
        <f t="shared" si="3"/>
        <v>80035</v>
      </c>
      <c r="F21" s="995">
        <v>32014</v>
      </c>
      <c r="G21" s="952">
        <v>48021</v>
      </c>
      <c r="H21" s="953">
        <v>776986.74</v>
      </c>
      <c r="I21" s="954"/>
    </row>
    <row r="22" spans="1:9" ht="15">
      <c r="A22" s="948" t="s">
        <v>60</v>
      </c>
      <c r="B22" s="967">
        <f t="shared" si="2"/>
        <v>0</v>
      </c>
      <c r="C22" s="974">
        <v>0</v>
      </c>
      <c r="D22" s="952">
        <v>0</v>
      </c>
      <c r="E22" s="967">
        <f t="shared" si="3"/>
        <v>148150</v>
      </c>
      <c r="F22" s="995">
        <v>20000</v>
      </c>
      <c r="G22" s="952">
        <v>128150</v>
      </c>
      <c r="H22" s="953"/>
      <c r="I22" s="954"/>
    </row>
    <row r="23" spans="1:9" ht="15">
      <c r="A23" s="948" t="s">
        <v>61</v>
      </c>
      <c r="B23" s="967">
        <f t="shared" si="2"/>
        <v>0</v>
      </c>
      <c r="C23" s="974">
        <v>0</v>
      </c>
      <c r="D23" s="952">
        <v>0</v>
      </c>
      <c r="E23" s="967">
        <f t="shared" si="3"/>
        <v>66336</v>
      </c>
      <c r="F23" s="995">
        <v>50000</v>
      </c>
      <c r="G23" s="952">
        <v>16336</v>
      </c>
      <c r="H23" s="953"/>
      <c r="I23" s="954">
        <v>8568.76</v>
      </c>
    </row>
    <row r="24" spans="1:9" ht="15">
      <c r="A24" s="948" t="s">
        <v>62</v>
      </c>
      <c r="B24" s="967">
        <f t="shared" si="2"/>
        <v>0</v>
      </c>
      <c r="C24" s="974">
        <v>0</v>
      </c>
      <c r="D24" s="952">
        <v>0</v>
      </c>
      <c r="E24" s="967">
        <f t="shared" si="3"/>
        <v>33802</v>
      </c>
      <c r="F24" s="995">
        <v>13802</v>
      </c>
      <c r="G24" s="952">
        <v>20000</v>
      </c>
      <c r="H24" s="953"/>
      <c r="I24" s="954"/>
    </row>
    <row r="25" spans="1:9" ht="15">
      <c r="A25" s="948" t="s">
        <v>63</v>
      </c>
      <c r="B25" s="967">
        <f t="shared" si="2"/>
        <v>0</v>
      </c>
      <c r="C25" s="974">
        <v>0</v>
      </c>
      <c r="D25" s="952">
        <v>0</v>
      </c>
      <c r="E25" s="967">
        <f t="shared" si="3"/>
        <v>155325</v>
      </c>
      <c r="F25" s="995">
        <v>35325</v>
      </c>
      <c r="G25" s="952">
        <v>120000</v>
      </c>
      <c r="H25" s="953"/>
      <c r="I25" s="954"/>
    </row>
    <row r="26" spans="1:9" ht="15">
      <c r="A26" s="948" t="s">
        <v>65</v>
      </c>
      <c r="B26" s="967">
        <f t="shared" si="2"/>
        <v>0</v>
      </c>
      <c r="C26" s="974">
        <v>0</v>
      </c>
      <c r="D26" s="952">
        <v>0</v>
      </c>
      <c r="E26" s="967">
        <f t="shared" si="3"/>
        <v>99747</v>
      </c>
      <c r="F26" s="995">
        <v>79790</v>
      </c>
      <c r="G26" s="952">
        <v>19957</v>
      </c>
      <c r="H26" s="953"/>
      <c r="I26" s="954"/>
    </row>
    <row r="27" spans="1:9" ht="15">
      <c r="A27" s="948" t="s">
        <v>67</v>
      </c>
      <c r="B27" s="967">
        <f t="shared" si="2"/>
        <v>0</v>
      </c>
      <c r="C27" s="974">
        <v>0</v>
      </c>
      <c r="D27" s="952">
        <v>0</v>
      </c>
      <c r="E27" s="967">
        <f t="shared" si="3"/>
        <v>105779</v>
      </c>
      <c r="F27" s="995">
        <v>2000</v>
      </c>
      <c r="G27" s="952">
        <v>103779</v>
      </c>
      <c r="H27" s="953"/>
      <c r="I27" s="954"/>
    </row>
    <row r="28" spans="1:9" ht="15">
      <c r="A28" s="948" t="s">
        <v>68</v>
      </c>
      <c r="B28" s="967">
        <f t="shared" si="2"/>
        <v>0</v>
      </c>
      <c r="C28" s="974">
        <v>0</v>
      </c>
      <c r="D28" s="952">
        <v>0</v>
      </c>
      <c r="E28" s="967">
        <f t="shared" si="3"/>
        <v>154220.71</v>
      </c>
      <c r="F28" s="995">
        <v>110000</v>
      </c>
      <c r="G28" s="952">
        <v>44220.71</v>
      </c>
      <c r="H28" s="953">
        <v>13949</v>
      </c>
      <c r="I28" s="954"/>
    </row>
    <row r="29" spans="1:9" ht="15">
      <c r="A29" s="948" t="s">
        <v>69</v>
      </c>
      <c r="B29" s="967">
        <f t="shared" si="2"/>
        <v>0</v>
      </c>
      <c r="C29" s="974">
        <v>0</v>
      </c>
      <c r="D29" s="952">
        <v>0</v>
      </c>
      <c r="E29" s="967">
        <f t="shared" si="3"/>
        <v>244260</v>
      </c>
      <c r="F29" s="995">
        <v>100000</v>
      </c>
      <c r="G29" s="952">
        <v>144260</v>
      </c>
      <c r="H29" s="953"/>
      <c r="I29" s="954"/>
    </row>
    <row r="30" spans="1:9" ht="15.75" thickBot="1">
      <c r="A30" s="957" t="s">
        <v>70</v>
      </c>
      <c r="B30" s="968">
        <f t="shared" si="2"/>
        <v>0</v>
      </c>
      <c r="C30" s="975">
        <v>0</v>
      </c>
      <c r="D30" s="961">
        <v>0</v>
      </c>
      <c r="E30" s="968">
        <f t="shared" si="3"/>
        <v>148866.46000000002</v>
      </c>
      <c r="F30" s="996">
        <v>44660</v>
      </c>
      <c r="G30" s="961">
        <v>104206.46</v>
      </c>
      <c r="H30" s="962">
        <v>0</v>
      </c>
      <c r="I30" s="963"/>
    </row>
    <row r="31" spans="1:9" ht="21.75" customHeight="1" thickTop="1">
      <c r="A31" s="296" t="s">
        <v>71</v>
      </c>
      <c r="B31" s="966">
        <f>SUM(B18:B30)</f>
        <v>0</v>
      </c>
      <c r="C31" s="973">
        <f aca="true" t="shared" si="4" ref="C31:I31">SUM(C18:C30)</f>
        <v>0</v>
      </c>
      <c r="D31" s="295">
        <f t="shared" si="4"/>
        <v>0</v>
      </c>
      <c r="E31" s="966">
        <f t="shared" si="4"/>
        <v>1528200.17</v>
      </c>
      <c r="F31" s="994">
        <f t="shared" si="4"/>
        <v>680019</v>
      </c>
      <c r="G31" s="984">
        <f t="shared" si="4"/>
        <v>848181.1699999999</v>
      </c>
      <c r="H31" s="293">
        <f t="shared" si="4"/>
        <v>790935.74</v>
      </c>
      <c r="I31" s="254">
        <f t="shared" si="4"/>
        <v>8568.76</v>
      </c>
    </row>
    <row r="32" spans="1:9" ht="15">
      <c r="A32" s="948" t="s">
        <v>72</v>
      </c>
      <c r="B32" s="969">
        <f>D32</f>
        <v>0</v>
      </c>
      <c r="C32" s="971">
        <v>0</v>
      </c>
      <c r="D32" s="949">
        <v>0</v>
      </c>
      <c r="E32" s="976">
        <f>G32</f>
        <v>301012</v>
      </c>
      <c r="F32" s="992">
        <v>0</v>
      </c>
      <c r="G32" s="949">
        <v>301012</v>
      </c>
      <c r="H32" s="950">
        <v>0</v>
      </c>
      <c r="I32" s="951">
        <v>0</v>
      </c>
    </row>
    <row r="33" spans="1:9" ht="15">
      <c r="A33" s="955" t="s">
        <v>73</v>
      </c>
      <c r="B33" s="969">
        <v>1045.49</v>
      </c>
      <c r="C33" s="971">
        <v>0</v>
      </c>
      <c r="D33" s="949">
        <v>0</v>
      </c>
      <c r="E33" s="976">
        <v>63824.34</v>
      </c>
      <c r="F33" s="992">
        <v>0</v>
      </c>
      <c r="G33" s="949">
        <v>0</v>
      </c>
      <c r="H33" s="950">
        <v>0</v>
      </c>
      <c r="I33" s="951">
        <v>0</v>
      </c>
    </row>
    <row r="34" spans="1:256" ht="15">
      <c r="A34" s="956" t="s">
        <v>74</v>
      </c>
      <c r="B34" s="969">
        <f>D34</f>
        <v>0</v>
      </c>
      <c r="C34" s="971">
        <v>0</v>
      </c>
      <c r="D34" s="949">
        <v>0</v>
      </c>
      <c r="E34" s="976">
        <f>F34+G34</f>
        <v>43072</v>
      </c>
      <c r="F34" s="995">
        <v>23072</v>
      </c>
      <c r="G34" s="952">
        <v>20000</v>
      </c>
      <c r="H34" s="950">
        <v>0</v>
      </c>
      <c r="I34" s="951">
        <v>0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</row>
    <row r="35" spans="1:9" ht="15.75" thickBot="1">
      <c r="A35" s="977" t="s">
        <v>355</v>
      </c>
      <c r="B35" s="978">
        <f>D36</f>
        <v>131862.4</v>
      </c>
      <c r="C35" s="979">
        <v>0</v>
      </c>
      <c r="D35" s="980">
        <v>131862.4</v>
      </c>
      <c r="E35" s="981">
        <f>G35</f>
        <v>4803.44</v>
      </c>
      <c r="F35" s="997">
        <v>0</v>
      </c>
      <c r="G35" s="980">
        <v>4803.44</v>
      </c>
      <c r="H35" s="982">
        <v>0</v>
      </c>
      <c r="I35" s="983">
        <v>0</v>
      </c>
    </row>
    <row r="36" spans="1:9" ht="22.5" customHeight="1" thickTop="1">
      <c r="A36" s="985" t="s">
        <v>32</v>
      </c>
      <c r="B36" s="986">
        <f aca="true" t="shared" si="5" ref="B36:I36">SUM(B17+B31+B32+B33+B34+B35)</f>
        <v>132907.88999999998</v>
      </c>
      <c r="C36" s="987">
        <f t="shared" si="5"/>
        <v>0</v>
      </c>
      <c r="D36" s="988">
        <f t="shared" si="5"/>
        <v>131862.4</v>
      </c>
      <c r="E36" s="986">
        <f t="shared" si="5"/>
        <v>5626738.82</v>
      </c>
      <c r="F36" s="998">
        <f t="shared" si="5"/>
        <v>3260605</v>
      </c>
      <c r="G36" s="988">
        <f t="shared" si="5"/>
        <v>2302309.48</v>
      </c>
      <c r="H36" s="989">
        <f t="shared" si="5"/>
        <v>2095289.63</v>
      </c>
      <c r="I36" s="990">
        <f t="shared" si="5"/>
        <v>16988.760000000002</v>
      </c>
    </row>
    <row r="37" spans="1:256" ht="24.75" customHeight="1">
      <c r="A37" s="1269" t="s">
        <v>734</v>
      </c>
      <c r="B37" s="1270"/>
      <c r="C37" s="1270"/>
      <c r="D37" s="1270"/>
      <c r="E37" s="1270"/>
      <c r="F37" s="1270"/>
      <c r="G37" s="1271"/>
      <c r="H37" s="1271"/>
      <c r="I37" s="1271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  <c r="DG37" s="256"/>
      <c r="DH37" s="256"/>
      <c r="DI37" s="256"/>
      <c r="DJ37" s="256"/>
      <c r="DK37" s="256"/>
      <c r="DL37" s="256"/>
      <c r="DM37" s="256"/>
      <c r="DN37" s="256"/>
      <c r="DO37" s="256"/>
      <c r="DP37" s="256"/>
      <c r="DQ37" s="256"/>
      <c r="DR37" s="256"/>
      <c r="DS37" s="256"/>
      <c r="DT37" s="256"/>
      <c r="DU37" s="256"/>
      <c r="DV37" s="256"/>
      <c r="DW37" s="256"/>
      <c r="DX37" s="256"/>
      <c r="DY37" s="256"/>
      <c r="DZ37" s="256"/>
      <c r="EA37" s="256"/>
      <c r="EB37" s="256"/>
      <c r="EC37" s="256"/>
      <c r="ED37" s="256"/>
      <c r="EE37" s="256"/>
      <c r="EF37" s="256"/>
      <c r="EG37" s="256"/>
      <c r="EH37" s="256"/>
      <c r="EI37" s="256"/>
      <c r="EJ37" s="256"/>
      <c r="EK37" s="256"/>
      <c r="EL37" s="256"/>
      <c r="EM37" s="256"/>
      <c r="EN37" s="256"/>
      <c r="EO37" s="256"/>
      <c r="EP37" s="256"/>
      <c r="EQ37" s="256"/>
      <c r="ER37" s="256"/>
      <c r="ES37" s="256"/>
      <c r="ET37" s="256"/>
      <c r="EU37" s="256"/>
      <c r="EV37" s="256"/>
      <c r="EW37" s="256"/>
      <c r="EX37" s="256"/>
      <c r="EY37" s="256"/>
      <c r="EZ37" s="256"/>
      <c r="FA37" s="256"/>
      <c r="FB37" s="256"/>
      <c r="FC37" s="256"/>
      <c r="FD37" s="256"/>
      <c r="FE37" s="256"/>
      <c r="FF37" s="256"/>
      <c r="FG37" s="256"/>
      <c r="FH37" s="256"/>
      <c r="FI37" s="256"/>
      <c r="FJ37" s="256"/>
      <c r="FK37" s="256"/>
      <c r="FL37" s="256"/>
      <c r="FM37" s="256"/>
      <c r="FN37" s="256"/>
      <c r="FO37" s="256"/>
      <c r="FP37" s="256"/>
      <c r="FQ37" s="256"/>
      <c r="FR37" s="256"/>
      <c r="FS37" s="256"/>
      <c r="FT37" s="256"/>
      <c r="FU37" s="256"/>
      <c r="FV37" s="256"/>
      <c r="FW37" s="256"/>
      <c r="FX37" s="256"/>
      <c r="FY37" s="256"/>
      <c r="FZ37" s="256"/>
      <c r="GA37" s="256"/>
      <c r="GB37" s="256"/>
      <c r="GC37" s="256"/>
      <c r="GD37" s="256"/>
      <c r="GE37" s="256"/>
      <c r="GF37" s="256"/>
      <c r="GG37" s="256"/>
      <c r="GH37" s="256"/>
      <c r="GI37" s="256"/>
      <c r="GJ37" s="256"/>
      <c r="GK37" s="256"/>
      <c r="GL37" s="256"/>
      <c r="GM37" s="256"/>
      <c r="GN37" s="256"/>
      <c r="GO37" s="256"/>
      <c r="GP37" s="256"/>
      <c r="GQ37" s="256"/>
      <c r="GR37" s="256"/>
      <c r="GS37" s="256"/>
      <c r="GT37" s="256"/>
      <c r="GU37" s="256"/>
      <c r="GV37" s="256"/>
      <c r="GW37" s="256"/>
      <c r="GX37" s="256"/>
      <c r="GY37" s="256"/>
      <c r="GZ37" s="256"/>
      <c r="HA37" s="256"/>
      <c r="HB37" s="256"/>
      <c r="HC37" s="256"/>
      <c r="HD37" s="256"/>
      <c r="HE37" s="256"/>
      <c r="HF37" s="256"/>
      <c r="HG37" s="256"/>
      <c r="HH37" s="256"/>
      <c r="HI37" s="256"/>
      <c r="HJ37" s="256"/>
      <c r="HK37" s="256"/>
      <c r="HL37" s="256"/>
      <c r="HM37" s="256"/>
      <c r="HN37" s="256"/>
      <c r="HO37" s="256"/>
      <c r="HP37" s="256"/>
      <c r="HQ37" s="256"/>
      <c r="HR37" s="256"/>
      <c r="HS37" s="256"/>
      <c r="HT37" s="256"/>
      <c r="HU37" s="256"/>
      <c r="HV37" s="256"/>
      <c r="HW37" s="256"/>
      <c r="HX37" s="256"/>
      <c r="HY37" s="256"/>
      <c r="HZ37" s="256"/>
      <c r="IA37" s="256"/>
      <c r="IB37" s="256"/>
      <c r="IC37" s="256"/>
      <c r="ID37" s="256"/>
      <c r="IE37" s="256"/>
      <c r="IF37" s="256"/>
      <c r="IG37" s="256"/>
      <c r="IH37" s="256"/>
      <c r="II37" s="256"/>
      <c r="IJ37" s="256"/>
      <c r="IK37" s="256"/>
      <c r="IL37" s="256"/>
      <c r="IM37" s="256"/>
      <c r="IN37" s="256"/>
      <c r="IO37" s="256"/>
      <c r="IP37" s="256"/>
      <c r="IQ37" s="256"/>
      <c r="IR37" s="256"/>
      <c r="IS37" s="256"/>
      <c r="IT37" s="256"/>
      <c r="IU37" s="256"/>
      <c r="IV37" s="256"/>
    </row>
    <row r="38" spans="1:9" ht="16.5" customHeight="1">
      <c r="A38" s="99"/>
      <c r="B38" s="99"/>
      <c r="C38" s="99"/>
      <c r="D38" s="99"/>
      <c r="E38" s="99"/>
      <c r="F38" s="99"/>
      <c r="G38" s="99"/>
      <c r="H38" s="99"/>
      <c r="I38" s="99"/>
    </row>
    <row r="39" spans="1:9" ht="12.75">
      <c r="A39" s="99"/>
      <c r="B39" s="100"/>
      <c r="C39" s="100"/>
      <c r="D39" s="100"/>
      <c r="E39" s="100"/>
      <c r="F39" s="100"/>
      <c r="G39" s="100"/>
      <c r="H39" s="100"/>
      <c r="I39" s="100"/>
    </row>
    <row r="40" spans="1:11" ht="12.75">
      <c r="A40" s="99"/>
      <c r="B40" s="99"/>
      <c r="C40" s="99"/>
      <c r="D40" s="99"/>
      <c r="E40" s="99"/>
      <c r="F40" s="99"/>
      <c r="G40" s="99"/>
      <c r="H40" s="99"/>
      <c r="I40" s="99"/>
      <c r="K40" s="101"/>
    </row>
    <row r="41" spans="1:9" ht="12.75">
      <c r="A41" s="99"/>
      <c r="B41" s="99"/>
      <c r="C41" s="99"/>
      <c r="D41" s="99"/>
      <c r="E41" s="99"/>
      <c r="F41" s="99"/>
      <c r="G41" s="99"/>
      <c r="H41" s="99"/>
      <c r="I41" s="99"/>
    </row>
    <row r="42" spans="1:9" ht="12.75">
      <c r="A42" s="99"/>
      <c r="B42" s="99"/>
      <c r="C42" s="99"/>
      <c r="D42" s="99"/>
      <c r="E42" s="99"/>
      <c r="F42" s="99"/>
      <c r="G42" s="99"/>
      <c r="H42" s="99"/>
      <c r="I42" s="99"/>
    </row>
    <row r="43" spans="1:9" ht="12.75">
      <c r="A43" s="99"/>
      <c r="B43" s="99"/>
      <c r="C43" s="99"/>
      <c r="D43" s="99"/>
      <c r="E43" s="99"/>
      <c r="F43" s="99"/>
      <c r="G43" s="99"/>
      <c r="H43" s="99"/>
      <c r="I43" s="99"/>
    </row>
    <row r="44" spans="1:9" ht="12.75">
      <c r="A44" s="99"/>
      <c r="B44" s="99"/>
      <c r="C44" s="99"/>
      <c r="D44" s="99"/>
      <c r="E44" s="99"/>
      <c r="F44" s="99"/>
      <c r="G44" s="99"/>
      <c r="H44" s="99"/>
      <c r="I44" s="99"/>
    </row>
    <row r="45" spans="1:9" ht="12.75">
      <c r="A45" s="99"/>
      <c r="B45" s="99"/>
      <c r="C45" s="99"/>
      <c r="D45" s="99"/>
      <c r="E45" s="99"/>
      <c r="F45" s="99"/>
      <c r="G45" s="99"/>
      <c r="H45" s="99"/>
      <c r="I45" s="99"/>
    </row>
    <row r="46" spans="1:9" ht="12.75">
      <c r="A46" s="99"/>
      <c r="B46" s="99"/>
      <c r="C46" s="99"/>
      <c r="D46" s="99"/>
      <c r="E46" s="99"/>
      <c r="F46" s="99"/>
      <c r="G46" s="99"/>
      <c r="H46" s="99"/>
      <c r="I46" s="99"/>
    </row>
    <row r="47" spans="1:9" ht="12.75">
      <c r="A47" s="99"/>
      <c r="B47" s="99"/>
      <c r="C47" s="99"/>
      <c r="D47" s="99"/>
      <c r="E47" s="99"/>
      <c r="F47" s="99"/>
      <c r="G47" s="99"/>
      <c r="H47" s="99"/>
      <c r="I47" s="99"/>
    </row>
    <row r="48" spans="1:9" ht="12.75">
      <c r="A48" s="99"/>
      <c r="B48" s="99"/>
      <c r="C48" s="99"/>
      <c r="D48" s="99"/>
      <c r="E48" s="99"/>
      <c r="F48" s="99"/>
      <c r="G48" s="99"/>
      <c r="H48" s="99"/>
      <c r="I48" s="99"/>
    </row>
    <row r="49" spans="1:9" ht="12.75">
      <c r="A49" s="99"/>
      <c r="B49" s="99"/>
      <c r="C49" s="99"/>
      <c r="D49" s="99"/>
      <c r="E49" s="99"/>
      <c r="F49" s="99"/>
      <c r="G49" s="99"/>
      <c r="H49" s="99"/>
      <c r="I49" s="99"/>
    </row>
    <row r="50" spans="1:9" ht="12.75">
      <c r="A50" s="99"/>
      <c r="B50" s="99"/>
      <c r="C50" s="99"/>
      <c r="D50" s="99"/>
      <c r="E50" s="99"/>
      <c r="F50" s="99"/>
      <c r="G50" s="99"/>
      <c r="H50" s="99"/>
      <c r="I50" s="99"/>
    </row>
    <row r="51" spans="1:9" ht="12.75">
      <c r="A51" s="99"/>
      <c r="B51" s="99"/>
      <c r="C51" s="99"/>
      <c r="D51" s="99"/>
      <c r="E51" s="99"/>
      <c r="F51" s="99"/>
      <c r="G51" s="99"/>
      <c r="H51" s="99"/>
      <c r="I51" s="99"/>
    </row>
    <row r="52" spans="1:9" ht="12.75">
      <c r="A52" s="99"/>
      <c r="B52" s="99"/>
      <c r="C52" s="99"/>
      <c r="D52" s="99"/>
      <c r="E52" s="99"/>
      <c r="F52" s="99"/>
      <c r="G52" s="99"/>
      <c r="H52" s="99"/>
      <c r="I52" s="99"/>
    </row>
    <row r="53" spans="1:9" ht="12.75">
      <c r="A53" s="99"/>
      <c r="B53" s="99"/>
      <c r="C53" s="99"/>
      <c r="D53" s="99"/>
      <c r="E53" s="99"/>
      <c r="F53" s="99"/>
      <c r="G53" s="99"/>
      <c r="H53" s="99"/>
      <c r="I53" s="99"/>
    </row>
    <row r="54" spans="1:9" ht="12.75">
      <c r="A54" s="99"/>
      <c r="B54" s="99"/>
      <c r="C54" s="99"/>
      <c r="D54" s="99"/>
      <c r="E54" s="99"/>
      <c r="F54" s="99"/>
      <c r="G54" s="99"/>
      <c r="H54" s="99"/>
      <c r="I54" s="99"/>
    </row>
    <row r="55" spans="1:9" ht="12.75">
      <c r="A55" s="99"/>
      <c r="B55" s="99"/>
      <c r="C55" s="99"/>
      <c r="D55" s="99"/>
      <c r="E55" s="99"/>
      <c r="F55" s="99"/>
      <c r="G55" s="99"/>
      <c r="H55" s="99"/>
      <c r="I55" s="99"/>
    </row>
    <row r="56" spans="1:9" ht="12.75">
      <c r="A56" s="99"/>
      <c r="B56" s="99"/>
      <c r="C56" s="99"/>
      <c r="D56" s="99"/>
      <c r="E56" s="99"/>
      <c r="F56" s="99"/>
      <c r="G56" s="99"/>
      <c r="H56" s="99"/>
      <c r="I56" s="99"/>
    </row>
    <row r="57" spans="1:9" ht="12.75">
      <c r="A57" s="99"/>
      <c r="B57" s="99"/>
      <c r="C57" s="99"/>
      <c r="D57" s="99"/>
      <c r="E57" s="99"/>
      <c r="F57" s="99"/>
      <c r="G57" s="99"/>
      <c r="H57" s="99"/>
      <c r="I57" s="99"/>
    </row>
    <row r="58" spans="1:9" ht="12.75">
      <c r="A58" s="99"/>
      <c r="B58" s="99"/>
      <c r="C58" s="99"/>
      <c r="D58" s="99"/>
      <c r="E58" s="99"/>
      <c r="F58" s="99"/>
      <c r="G58" s="99"/>
      <c r="H58" s="99"/>
      <c r="I58" s="99"/>
    </row>
    <row r="59" spans="1:9" ht="12.75">
      <c r="A59" s="99"/>
      <c r="B59" s="99"/>
      <c r="C59" s="99"/>
      <c r="D59" s="99"/>
      <c r="E59" s="99"/>
      <c r="F59" s="99"/>
      <c r="G59" s="99"/>
      <c r="H59" s="99"/>
      <c r="I59" s="99"/>
    </row>
    <row r="60" spans="1:9" ht="12.75">
      <c r="A60" s="99"/>
      <c r="B60" s="99"/>
      <c r="C60" s="99"/>
      <c r="D60" s="99"/>
      <c r="E60" s="99"/>
      <c r="F60" s="99"/>
      <c r="G60" s="99"/>
      <c r="H60" s="99"/>
      <c r="I60" s="99"/>
    </row>
  </sheetData>
  <sheetProtection/>
  <mergeCells count="12">
    <mergeCell ref="H2:I2"/>
    <mergeCell ref="B3:B4"/>
    <mergeCell ref="A37:I37"/>
    <mergeCell ref="I3:I4"/>
    <mergeCell ref="A1:H1"/>
    <mergeCell ref="C3:D3"/>
    <mergeCell ref="E3:E4"/>
    <mergeCell ref="F3:G3"/>
    <mergeCell ref="H3:H4"/>
    <mergeCell ref="B2:D2"/>
    <mergeCell ref="A2:A4"/>
    <mergeCell ref="E2:G2"/>
  </mergeCells>
  <printOptions/>
  <pageMargins left="0.15748031496062992" right="0.15748031496062992" top="0.15748031496062992" bottom="0.35433070866141736" header="0.15748031496062992" footer="0.15748031496062992"/>
  <pageSetup horizontalDpi="600" verticalDpi="600" orientation="landscape" paperSize="9" scale="91" r:id="rId1"/>
  <headerFooter>
    <oddFooter>&amp;L&amp;"Times New Roman,Obyčejné"Závěrečný účet 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45.875" style="139" customWidth="1"/>
    <col min="2" max="3" width="14.125" style="139" customWidth="1"/>
    <col min="4" max="4" width="13.25390625" style="139" customWidth="1"/>
    <col min="5" max="16384" width="9.125" style="139" customWidth="1"/>
  </cols>
  <sheetData>
    <row r="1" spans="1:4" ht="54.75" customHeight="1">
      <c r="A1" s="1294" t="s">
        <v>444</v>
      </c>
      <c r="B1" s="1295"/>
      <c r="C1" s="1295"/>
      <c r="D1" s="153" t="s">
        <v>749</v>
      </c>
    </row>
    <row r="2" spans="1:4" ht="24.75" customHeight="1">
      <c r="A2" s="1296"/>
      <c r="B2" s="1297"/>
      <c r="C2" s="1297"/>
      <c r="D2" s="1297"/>
    </row>
    <row r="3" spans="1:4" ht="20.25" customHeight="1">
      <c r="A3" s="1300" t="s">
        <v>94</v>
      </c>
      <c r="B3" s="1303" t="s">
        <v>95</v>
      </c>
      <c r="C3" s="1304"/>
      <c r="D3" s="1305"/>
    </row>
    <row r="4" spans="1:4" ht="20.25" customHeight="1">
      <c r="A4" s="1301"/>
      <c r="B4" s="1306" t="s">
        <v>96</v>
      </c>
      <c r="C4" s="1307"/>
      <c r="D4" s="1308"/>
    </row>
    <row r="5" spans="1:4" ht="20.25" customHeight="1">
      <c r="A5" s="1302"/>
      <c r="B5" s="140" t="s">
        <v>410</v>
      </c>
      <c r="C5" s="141" t="s">
        <v>411</v>
      </c>
      <c r="D5" s="141" t="s">
        <v>412</v>
      </c>
    </row>
    <row r="6" spans="1:4" ht="24.75" customHeight="1">
      <c r="A6" s="142" t="s">
        <v>97</v>
      </c>
      <c r="B6" s="143">
        <v>500</v>
      </c>
      <c r="C6" s="144">
        <v>245</v>
      </c>
      <c r="D6" s="144">
        <v>216</v>
      </c>
    </row>
    <row r="7" spans="1:4" ht="24.75" customHeight="1">
      <c r="A7" s="145">
        <v>501</v>
      </c>
      <c r="B7" s="285">
        <f>SUM(B6)</f>
        <v>500</v>
      </c>
      <c r="C7" s="147">
        <f>SUM(C6)</f>
        <v>245</v>
      </c>
      <c r="D7" s="286">
        <f>SUM(D6)</f>
        <v>216</v>
      </c>
    </row>
    <row r="8" spans="1:4" ht="24.75" customHeight="1">
      <c r="A8" s="142" t="s">
        <v>98</v>
      </c>
      <c r="B8" s="143">
        <v>9000</v>
      </c>
      <c r="C8" s="144">
        <v>8854.7</v>
      </c>
      <c r="D8" s="144">
        <v>8854.6</v>
      </c>
    </row>
    <row r="9" spans="1:4" ht="24.75" customHeight="1">
      <c r="A9" s="142" t="s">
        <v>99</v>
      </c>
      <c r="B9" s="143">
        <v>6000</v>
      </c>
      <c r="C9" s="144">
        <v>4000</v>
      </c>
      <c r="D9" s="144">
        <v>3952.9</v>
      </c>
    </row>
    <row r="10" spans="1:4" ht="24.75" customHeight="1">
      <c r="A10" s="145">
        <v>502</v>
      </c>
      <c r="B10" s="146">
        <f>SUM(B8:B9)</f>
        <v>15000</v>
      </c>
      <c r="C10" s="147">
        <f>SUM(C8:C9)</f>
        <v>12854.7</v>
      </c>
      <c r="D10" s="147">
        <f>SUM(D8:D9)</f>
        <v>12807.5</v>
      </c>
    </row>
    <row r="11" spans="1:4" ht="24.75" customHeight="1">
      <c r="A11" s="142" t="s">
        <v>100</v>
      </c>
      <c r="B11" s="143">
        <v>2280</v>
      </c>
      <c r="C11" s="144">
        <v>2280</v>
      </c>
      <c r="D11" s="144">
        <v>2265.4</v>
      </c>
    </row>
    <row r="12" spans="1:4" ht="24.75" customHeight="1">
      <c r="A12" s="142" t="s">
        <v>101</v>
      </c>
      <c r="B12" s="143">
        <v>822</v>
      </c>
      <c r="C12" s="144">
        <v>912</v>
      </c>
      <c r="D12" s="144">
        <v>897.2</v>
      </c>
    </row>
    <row r="13" spans="1:4" ht="24.75" customHeight="1">
      <c r="A13" s="142" t="s">
        <v>102</v>
      </c>
      <c r="B13" s="143">
        <v>170</v>
      </c>
      <c r="C13" s="144">
        <v>91</v>
      </c>
      <c r="D13" s="144">
        <v>73.4</v>
      </c>
    </row>
    <row r="14" spans="1:4" ht="24.75" customHeight="1" thickBot="1">
      <c r="A14" s="145">
        <v>503</v>
      </c>
      <c r="B14" s="148">
        <f>SUM(B11:B13)</f>
        <v>3272</v>
      </c>
      <c r="C14" s="149">
        <f>SUM(C11:C13)</f>
        <v>3283</v>
      </c>
      <c r="D14" s="149">
        <f>SUM(D11:D13)</f>
        <v>3236.0000000000005</v>
      </c>
    </row>
    <row r="15" spans="1:5" ht="48.75" customHeight="1">
      <c r="A15" s="150" t="s">
        <v>103</v>
      </c>
      <c r="B15" s="151">
        <f>B7+B10+B14</f>
        <v>18772</v>
      </c>
      <c r="C15" s="151">
        <f>C7+C10+C14</f>
        <v>16382.7</v>
      </c>
      <c r="D15" s="151">
        <f>D7+D10+D14</f>
        <v>16259.5</v>
      </c>
      <c r="E15" s="152"/>
    </row>
    <row r="16" spans="1:4" ht="73.5" customHeight="1">
      <c r="A16" s="1298"/>
      <c r="B16" s="1299"/>
      <c r="C16" s="1299"/>
      <c r="D16" s="1299"/>
    </row>
    <row r="17" ht="15.75">
      <c r="A17" s="154"/>
    </row>
  </sheetData>
  <sheetProtection/>
  <mergeCells count="6">
    <mergeCell ref="A1:C1"/>
    <mergeCell ref="A2:D2"/>
    <mergeCell ref="A16:D16"/>
    <mergeCell ref="A3:A5"/>
    <mergeCell ref="B3:D3"/>
    <mergeCell ref="B4:D4"/>
  </mergeCells>
  <printOptions horizontalCentered="1"/>
  <pageMargins left="0.787401574803149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&amp;L&amp;"Times New Roman,Obyčejné"Závěrečný účet 2012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O65"/>
  <sheetViews>
    <sheetView view="pageBreakPreview" zoomScale="85" zoomScaleSheetLayoutView="85" zoomScalePageLayoutView="0" workbookViewId="0" topLeftCell="A54">
      <selection activeCell="I63" sqref="I63"/>
    </sheetView>
  </sheetViews>
  <sheetFormatPr defaultColWidth="9.00390625" defaultRowHeight="12.75"/>
  <cols>
    <col min="1" max="1" width="7.875" style="0" customWidth="1"/>
    <col min="2" max="2" width="6.75390625" style="0" customWidth="1"/>
    <col min="3" max="3" width="73.625" style="0" customWidth="1"/>
    <col min="4" max="4" width="28.00390625" style="0" customWidth="1"/>
    <col min="5" max="5" width="18.875" style="0" customWidth="1"/>
    <col min="6" max="6" width="18.625" style="0" customWidth="1"/>
    <col min="7" max="7" width="12.625" style="907" customWidth="1"/>
    <col min="8" max="8" width="6.125" style="0" customWidth="1"/>
  </cols>
  <sheetData>
    <row r="1" spans="1:7" ht="45.75" customHeight="1" thickBot="1">
      <c r="A1" s="1317" t="s">
        <v>712</v>
      </c>
      <c r="B1" s="1317"/>
      <c r="C1" s="1317"/>
      <c r="D1" s="1317"/>
      <c r="E1" s="1317"/>
      <c r="F1" s="1318"/>
      <c r="G1" s="289" t="s">
        <v>713</v>
      </c>
    </row>
    <row r="2" spans="1:8" s="161" customFormat="1" ht="48.75" customHeight="1" thickBot="1">
      <c r="A2" s="786" t="s">
        <v>409</v>
      </c>
      <c r="B2" s="787" t="s">
        <v>106</v>
      </c>
      <c r="C2" s="788" t="s">
        <v>107</v>
      </c>
      <c r="D2" s="789" t="s">
        <v>612</v>
      </c>
      <c r="E2" s="790" t="s">
        <v>108</v>
      </c>
      <c r="F2" s="791" t="s">
        <v>613</v>
      </c>
      <c r="G2" s="792" t="s">
        <v>109</v>
      </c>
      <c r="H2" s="168"/>
    </row>
    <row r="3" spans="1:8" ht="52.5" customHeight="1">
      <c r="A3" s="1319" t="s">
        <v>381</v>
      </c>
      <c r="B3" s="793" t="s">
        <v>535</v>
      </c>
      <c r="C3" s="794" t="s">
        <v>614</v>
      </c>
      <c r="D3" s="795" t="s">
        <v>615</v>
      </c>
      <c r="E3" s="189">
        <v>340611.17</v>
      </c>
      <c r="F3" s="189">
        <v>340611.17</v>
      </c>
      <c r="G3" s="796">
        <f aca="true" t="shared" si="0" ref="G3:G15">F3/E3</f>
        <v>1</v>
      </c>
      <c r="H3" s="162"/>
    </row>
    <row r="4" spans="1:8" ht="46.5" customHeight="1">
      <c r="A4" s="1320"/>
      <c r="B4" s="797" t="s">
        <v>535</v>
      </c>
      <c r="C4" s="798" t="s">
        <v>614</v>
      </c>
      <c r="D4" s="799" t="s">
        <v>616</v>
      </c>
      <c r="E4" s="800">
        <v>1955000</v>
      </c>
      <c r="F4" s="800">
        <v>1662849.67</v>
      </c>
      <c r="G4" s="801">
        <f t="shared" si="0"/>
        <v>0.8505624910485933</v>
      </c>
      <c r="H4" s="162"/>
    </row>
    <row r="5" spans="1:8" ht="52.5" customHeight="1">
      <c r="A5" s="1320"/>
      <c r="B5" s="802" t="s">
        <v>535</v>
      </c>
      <c r="C5" s="803" t="s">
        <v>617</v>
      </c>
      <c r="D5" s="1036" t="s">
        <v>618</v>
      </c>
      <c r="E5" s="213">
        <v>39327.16</v>
      </c>
      <c r="F5" s="213">
        <v>39327.16</v>
      </c>
      <c r="G5" s="801">
        <f t="shared" si="0"/>
        <v>1</v>
      </c>
      <c r="H5" s="162"/>
    </row>
    <row r="6" spans="1:8" ht="24" customHeight="1">
      <c r="A6" s="1320"/>
      <c r="B6" s="805"/>
      <c r="C6" s="806" t="s">
        <v>619</v>
      </c>
      <c r="D6" s="807"/>
      <c r="E6" s="808">
        <f>SUM(E3:E5)</f>
        <v>2334938.33</v>
      </c>
      <c r="F6" s="808">
        <f>SUM(F3:F5)</f>
        <v>2042787.9999999998</v>
      </c>
      <c r="G6" s="809">
        <f t="shared" si="0"/>
        <v>0.8748787810597121</v>
      </c>
      <c r="H6" s="162"/>
    </row>
    <row r="7" spans="1:8" ht="34.5" customHeight="1">
      <c r="A7" s="1320"/>
      <c r="B7" s="797" t="s">
        <v>17</v>
      </c>
      <c r="C7" s="810" t="s">
        <v>620</v>
      </c>
      <c r="D7" s="811" t="s">
        <v>621</v>
      </c>
      <c r="E7" s="800">
        <v>1976149</v>
      </c>
      <c r="F7" s="800">
        <v>1976149</v>
      </c>
      <c r="G7" s="281">
        <f t="shared" si="0"/>
        <v>1</v>
      </c>
      <c r="H7" s="162"/>
    </row>
    <row r="8" spans="1:8" ht="34.5" customHeight="1">
      <c r="A8" s="1320"/>
      <c r="B8" s="802" t="s">
        <v>17</v>
      </c>
      <c r="C8" s="167" t="s">
        <v>622</v>
      </c>
      <c r="D8" s="812" t="s">
        <v>623</v>
      </c>
      <c r="E8" s="813">
        <v>1976149</v>
      </c>
      <c r="F8" s="813">
        <v>1976149</v>
      </c>
      <c r="G8" s="280">
        <f t="shared" si="0"/>
        <v>1</v>
      </c>
      <c r="H8" s="162"/>
    </row>
    <row r="9" spans="1:8" ht="34.5" customHeight="1">
      <c r="A9" s="1320"/>
      <c r="B9" s="802" t="s">
        <v>17</v>
      </c>
      <c r="C9" s="167" t="s">
        <v>624</v>
      </c>
      <c r="D9" s="814" t="s">
        <v>625</v>
      </c>
      <c r="E9" s="213">
        <v>1959431</v>
      </c>
      <c r="F9" s="213">
        <v>1959431</v>
      </c>
      <c r="G9" s="280">
        <f t="shared" si="0"/>
        <v>1</v>
      </c>
      <c r="H9" s="162"/>
    </row>
    <row r="10" spans="1:8" ht="33.75" customHeight="1">
      <c r="A10" s="1320"/>
      <c r="B10" s="802" t="s">
        <v>17</v>
      </c>
      <c r="C10" s="167" t="s">
        <v>626</v>
      </c>
      <c r="D10" s="811" t="s">
        <v>627</v>
      </c>
      <c r="E10" s="800">
        <v>1959430</v>
      </c>
      <c r="F10" s="800">
        <v>1959430</v>
      </c>
      <c r="G10" s="282">
        <f t="shared" si="0"/>
        <v>1</v>
      </c>
      <c r="H10" s="162"/>
    </row>
    <row r="11" spans="1:8" ht="24" customHeight="1">
      <c r="A11" s="1320"/>
      <c r="B11" s="805"/>
      <c r="C11" s="806" t="s">
        <v>628</v>
      </c>
      <c r="D11" s="807"/>
      <c r="E11" s="808">
        <f>SUM(E7:E10)</f>
        <v>7871159</v>
      </c>
      <c r="F11" s="808">
        <f>SUM(F7:F10)</f>
        <v>7871159</v>
      </c>
      <c r="G11" s="809">
        <f t="shared" si="0"/>
        <v>1</v>
      </c>
      <c r="H11" s="162"/>
    </row>
    <row r="12" spans="1:8" ht="31.5" customHeight="1">
      <c r="A12" s="1320"/>
      <c r="B12" s="169" t="s">
        <v>17</v>
      </c>
      <c r="C12" s="810" t="s">
        <v>629</v>
      </c>
      <c r="D12" s="815" t="s">
        <v>630</v>
      </c>
      <c r="E12" s="163">
        <v>79380</v>
      </c>
      <c r="F12" s="163">
        <v>79380</v>
      </c>
      <c r="G12" s="281">
        <f t="shared" si="0"/>
        <v>1</v>
      </c>
      <c r="H12" s="162"/>
    </row>
    <row r="13" spans="1:8" ht="24" customHeight="1">
      <c r="A13" s="1320"/>
      <c r="B13" s="816" t="s">
        <v>502</v>
      </c>
      <c r="C13" s="817" t="s">
        <v>631</v>
      </c>
      <c r="D13" s="818" t="s">
        <v>632</v>
      </c>
      <c r="E13" s="164">
        <v>198830</v>
      </c>
      <c r="F13" s="164">
        <v>151830</v>
      </c>
      <c r="G13" s="819">
        <f t="shared" si="0"/>
        <v>0.7636171603882714</v>
      </c>
      <c r="H13" s="162"/>
    </row>
    <row r="14" spans="1:8" ht="31.5" customHeight="1" thickBot="1">
      <c r="A14" s="1320"/>
      <c r="B14" s="816" t="s">
        <v>489</v>
      </c>
      <c r="C14" s="817" t="s">
        <v>750</v>
      </c>
      <c r="D14" s="818" t="s">
        <v>633</v>
      </c>
      <c r="E14" s="164">
        <v>400000</v>
      </c>
      <c r="F14" s="164">
        <v>400000</v>
      </c>
      <c r="G14" s="819">
        <f t="shared" si="0"/>
        <v>1</v>
      </c>
      <c r="H14" s="162"/>
    </row>
    <row r="15" spans="1:8" ht="27.75" customHeight="1" thickBot="1">
      <c r="A15" s="1321"/>
      <c r="B15" s="820"/>
      <c r="C15" s="821" t="s">
        <v>32</v>
      </c>
      <c r="D15" s="822"/>
      <c r="E15" s="823">
        <f>E6+E11+E12+E13+E14</f>
        <v>10884307.33</v>
      </c>
      <c r="F15" s="823">
        <f>F6+F11+F12+F13+F14</f>
        <v>10545157</v>
      </c>
      <c r="G15" s="824">
        <f t="shared" si="0"/>
        <v>0.9688404305650932</v>
      </c>
      <c r="H15" s="162"/>
    </row>
    <row r="16" spans="1:15" ht="47.25" customHeight="1">
      <c r="A16" s="1040"/>
      <c r="B16" s="1041"/>
      <c r="C16" s="1315" t="s">
        <v>741</v>
      </c>
      <c r="D16" s="1316"/>
      <c r="E16" s="1316"/>
      <c r="F16" s="1316"/>
      <c r="G16" s="1033"/>
      <c r="H16" s="1034"/>
      <c r="I16" s="1035"/>
      <c r="J16" s="1035"/>
      <c r="K16" s="1035"/>
      <c r="L16" s="1035"/>
      <c r="M16" s="1035"/>
      <c r="N16" s="1035"/>
      <c r="O16" s="1035"/>
    </row>
    <row r="17" spans="1:7" ht="35.25" customHeight="1" thickBot="1">
      <c r="A17" s="1322" t="s">
        <v>634</v>
      </c>
      <c r="B17" s="1322"/>
      <c r="C17" s="1322"/>
      <c r="D17" s="1322"/>
      <c r="E17" s="1322"/>
      <c r="F17" s="1323"/>
      <c r="G17" s="825" t="s">
        <v>635</v>
      </c>
    </row>
    <row r="18" spans="1:7" ht="31.5" customHeight="1" thickBot="1">
      <c r="A18" s="157" t="s">
        <v>409</v>
      </c>
      <c r="B18" s="158" t="s">
        <v>106</v>
      </c>
      <c r="C18" s="159" t="s">
        <v>107</v>
      </c>
      <c r="D18" s="159" t="s">
        <v>612</v>
      </c>
      <c r="E18" s="160" t="s">
        <v>108</v>
      </c>
      <c r="F18" s="826" t="s">
        <v>613</v>
      </c>
      <c r="G18" s="827" t="s">
        <v>109</v>
      </c>
    </row>
    <row r="19" spans="1:7" ht="69" customHeight="1" thickTop="1">
      <c r="A19" s="828" t="s">
        <v>408</v>
      </c>
      <c r="B19" s="829" t="s">
        <v>535</v>
      </c>
      <c r="C19" s="830" t="s">
        <v>636</v>
      </c>
      <c r="D19" s="831" t="s">
        <v>637</v>
      </c>
      <c r="E19" s="832">
        <v>14634517.5</v>
      </c>
      <c r="F19" s="832">
        <v>0</v>
      </c>
      <c r="G19" s="833">
        <f aca="true" t="shared" si="1" ref="G19:G25">F19/E19</f>
        <v>0</v>
      </c>
    </row>
    <row r="20" spans="1:7" ht="69" customHeight="1">
      <c r="A20" s="834" t="s">
        <v>381</v>
      </c>
      <c r="B20" s="797" t="s">
        <v>535</v>
      </c>
      <c r="C20" s="835" t="s">
        <v>638</v>
      </c>
      <c r="D20" s="836" t="s">
        <v>637</v>
      </c>
      <c r="E20" s="800">
        <v>168350</v>
      </c>
      <c r="F20" s="800">
        <v>0</v>
      </c>
      <c r="G20" s="837">
        <f t="shared" si="1"/>
        <v>0</v>
      </c>
    </row>
    <row r="21" spans="1:7" s="838" customFormat="1" ht="36" customHeight="1">
      <c r="A21" s="1327" t="s">
        <v>639</v>
      </c>
      <c r="B21" s="1328"/>
      <c r="C21" s="1329"/>
      <c r="D21" s="807"/>
      <c r="E21" s="808">
        <f>SUM(E19:E20)</f>
        <v>14802867.5</v>
      </c>
      <c r="F21" s="808">
        <f>SUM(F19:F20)</f>
        <v>0</v>
      </c>
      <c r="G21" s="809">
        <f t="shared" si="1"/>
        <v>0</v>
      </c>
    </row>
    <row r="22" spans="1:7" ht="69" customHeight="1">
      <c r="A22" s="1330" t="s">
        <v>381</v>
      </c>
      <c r="B22" s="805" t="s">
        <v>496</v>
      </c>
      <c r="C22" s="839" t="s">
        <v>640</v>
      </c>
      <c r="D22" s="840" t="s">
        <v>641</v>
      </c>
      <c r="E22" s="841">
        <v>339150.86</v>
      </c>
      <c r="F22" s="841">
        <v>339150.86</v>
      </c>
      <c r="G22" s="842">
        <f t="shared" si="1"/>
        <v>1</v>
      </c>
    </row>
    <row r="23" spans="1:7" ht="69" customHeight="1">
      <c r="A23" s="1331"/>
      <c r="B23" s="797" t="s">
        <v>496</v>
      </c>
      <c r="C23" s="843" t="s">
        <v>642</v>
      </c>
      <c r="D23" s="844" t="s">
        <v>618</v>
      </c>
      <c r="E23" s="800">
        <v>345900</v>
      </c>
      <c r="F23" s="845"/>
      <c r="G23" s="837">
        <f t="shared" si="1"/>
        <v>0</v>
      </c>
    </row>
    <row r="24" spans="1:7" s="838" customFormat="1" ht="36" customHeight="1" thickBot="1">
      <c r="A24" s="1332" t="s">
        <v>643</v>
      </c>
      <c r="B24" s="1333"/>
      <c r="C24" s="1333"/>
      <c r="D24" s="846"/>
      <c r="E24" s="847">
        <f>SUM(E22:E23)</f>
        <v>685050.86</v>
      </c>
      <c r="F24" s="847">
        <f>SUM(F22:F22)</f>
        <v>339150.86</v>
      </c>
      <c r="G24" s="848">
        <f t="shared" si="1"/>
        <v>0.49507398618549286</v>
      </c>
    </row>
    <row r="25" spans="1:8" ht="36" customHeight="1" thickBot="1">
      <c r="A25" s="849"/>
      <c r="B25" s="820"/>
      <c r="C25" s="821" t="s">
        <v>32</v>
      </c>
      <c r="D25" s="822"/>
      <c r="E25" s="823">
        <f>E21+E24</f>
        <v>15487918.36</v>
      </c>
      <c r="F25" s="823">
        <f>F21+F24</f>
        <v>339150.86</v>
      </c>
      <c r="G25" s="824">
        <f t="shared" si="1"/>
        <v>0.021897769094387193</v>
      </c>
      <c r="H25" s="162"/>
    </row>
    <row r="26" spans="1:7" ht="41.25" customHeight="1">
      <c r="A26" s="1334" t="s">
        <v>644</v>
      </c>
      <c r="B26" s="1334"/>
      <c r="C26" s="1334"/>
      <c r="D26" s="1334"/>
      <c r="E26" s="1334"/>
      <c r="F26" s="1335" t="s">
        <v>635</v>
      </c>
      <c r="G26" s="1335"/>
    </row>
    <row r="27" spans="1:7" ht="0.75" customHeight="1" thickBot="1">
      <c r="A27" s="155"/>
      <c r="B27" s="155"/>
      <c r="C27" s="155"/>
      <c r="D27" s="155"/>
      <c r="E27" s="156"/>
      <c r="F27" s="170"/>
      <c r="G27" s="850"/>
    </row>
    <row r="28" spans="1:7" ht="48" customHeight="1" thickBot="1">
      <c r="A28" s="157" t="s">
        <v>409</v>
      </c>
      <c r="B28" s="851" t="s">
        <v>106</v>
      </c>
      <c r="C28" s="159" t="s">
        <v>107</v>
      </c>
      <c r="D28" s="159" t="s">
        <v>612</v>
      </c>
      <c r="E28" s="160" t="s">
        <v>108</v>
      </c>
      <c r="F28" s="165" t="s">
        <v>645</v>
      </c>
      <c r="G28" s="852" t="s">
        <v>109</v>
      </c>
    </row>
    <row r="29" spans="1:7" ht="24" customHeight="1" hidden="1" thickBot="1">
      <c r="A29" s="853"/>
      <c r="B29" s="854" t="s">
        <v>496</v>
      </c>
      <c r="C29" s="855" t="s">
        <v>646</v>
      </c>
      <c r="D29" s="856" t="s">
        <v>647</v>
      </c>
      <c r="E29" s="857">
        <v>0</v>
      </c>
      <c r="F29" s="166">
        <f>SUM(F27:F27)</f>
        <v>0</v>
      </c>
      <c r="G29" s="858" t="e">
        <f aca="true" t="shared" si="2" ref="G29:G63">F29/E29</f>
        <v>#DIV/0!</v>
      </c>
    </row>
    <row r="30" spans="1:7" ht="24" customHeight="1" thickTop="1">
      <c r="A30" s="859"/>
      <c r="B30" s="860" t="s">
        <v>496</v>
      </c>
      <c r="C30" s="861" t="s">
        <v>648</v>
      </c>
      <c r="D30" s="862" t="s">
        <v>751</v>
      </c>
      <c r="E30" s="863">
        <v>450000</v>
      </c>
      <c r="F30" s="813">
        <v>450000</v>
      </c>
      <c r="G30" s="801">
        <f t="shared" si="2"/>
        <v>1</v>
      </c>
    </row>
    <row r="31" spans="1:7" ht="33" customHeight="1">
      <c r="A31" s="1336" t="s">
        <v>408</v>
      </c>
      <c r="B31" s="860" t="s">
        <v>499</v>
      </c>
      <c r="C31" s="835" t="s">
        <v>649</v>
      </c>
      <c r="D31" s="799" t="s">
        <v>650</v>
      </c>
      <c r="E31" s="800">
        <v>10000000</v>
      </c>
      <c r="F31" s="813">
        <v>8533727.76</v>
      </c>
      <c r="G31" s="801">
        <f t="shared" si="2"/>
        <v>0.8533727759999999</v>
      </c>
    </row>
    <row r="32" spans="1:7" ht="24.75" customHeight="1" hidden="1">
      <c r="A32" s="1337"/>
      <c r="B32" s="864" t="s">
        <v>510</v>
      </c>
      <c r="C32" s="835" t="s">
        <v>651</v>
      </c>
      <c r="D32" s="799" t="s">
        <v>647</v>
      </c>
      <c r="E32" s="800">
        <v>0</v>
      </c>
      <c r="F32" s="800">
        <f>SUM(F28:F28)</f>
        <v>0</v>
      </c>
      <c r="G32" s="801" t="e">
        <f t="shared" si="2"/>
        <v>#DIV/0!</v>
      </c>
    </row>
    <row r="33" spans="1:7" ht="25.5" customHeight="1" hidden="1" thickBot="1">
      <c r="A33" s="1337"/>
      <c r="B33" s="865" t="s">
        <v>510</v>
      </c>
      <c r="C33" s="866" t="s">
        <v>652</v>
      </c>
      <c r="D33" s="867" t="s">
        <v>647</v>
      </c>
      <c r="E33" s="868">
        <v>0</v>
      </c>
      <c r="F33" s="868">
        <v>0</v>
      </c>
      <c r="G33" s="801" t="e">
        <f t="shared" si="2"/>
        <v>#DIV/0!</v>
      </c>
    </row>
    <row r="34" spans="1:7" ht="25.5" customHeight="1">
      <c r="A34" s="1337"/>
      <c r="B34" s="869" t="s">
        <v>510</v>
      </c>
      <c r="C34" s="803" t="s">
        <v>653</v>
      </c>
      <c r="D34" s="804" t="s">
        <v>647</v>
      </c>
      <c r="E34" s="213">
        <v>900000</v>
      </c>
      <c r="F34" s="213">
        <v>896997.5</v>
      </c>
      <c r="G34" s="870">
        <f t="shared" si="2"/>
        <v>0.9966638888888889</v>
      </c>
    </row>
    <row r="35" spans="1:7" ht="25.5" customHeight="1" thickBot="1">
      <c r="A35" s="1337"/>
      <c r="B35" s="805" t="s">
        <v>510</v>
      </c>
      <c r="C35" s="839" t="s">
        <v>740</v>
      </c>
      <c r="D35" s="871" t="s">
        <v>647</v>
      </c>
      <c r="E35" s="841">
        <v>900000</v>
      </c>
      <c r="F35" s="841">
        <v>893000.5</v>
      </c>
      <c r="G35" s="842">
        <f t="shared" si="2"/>
        <v>0.9922227777777778</v>
      </c>
    </row>
    <row r="36" spans="1:7" ht="33.75" customHeight="1" thickBot="1">
      <c r="A36" s="1338"/>
      <c r="B36" s="872"/>
      <c r="C36" s="873" t="s">
        <v>654</v>
      </c>
      <c r="D36" s="874"/>
      <c r="E36" s="875">
        <f>SUM(E29:E35)</f>
        <v>12250000</v>
      </c>
      <c r="F36" s="875">
        <f>SUM(F30:F35)</f>
        <v>10773725.76</v>
      </c>
      <c r="G36" s="876">
        <f t="shared" si="2"/>
        <v>0.8794878171428572</v>
      </c>
    </row>
    <row r="37" spans="1:7" ht="30.75" customHeight="1">
      <c r="A37" s="1324" t="s">
        <v>381</v>
      </c>
      <c r="B37" s="793" t="s">
        <v>496</v>
      </c>
      <c r="C37" s="794" t="s">
        <v>655</v>
      </c>
      <c r="D37" s="795" t="s">
        <v>656</v>
      </c>
      <c r="E37" s="189">
        <v>2863100</v>
      </c>
      <c r="F37" s="189">
        <v>2854531.24</v>
      </c>
      <c r="G37" s="796">
        <f t="shared" si="2"/>
        <v>0.9970071740421222</v>
      </c>
    </row>
    <row r="38" spans="1:7" ht="21" customHeight="1" hidden="1">
      <c r="A38" s="1325"/>
      <c r="B38" s="805" t="s">
        <v>657</v>
      </c>
      <c r="C38" s="839" t="s">
        <v>658</v>
      </c>
      <c r="D38" s="799" t="s">
        <v>659</v>
      </c>
      <c r="E38" s="800">
        <v>0</v>
      </c>
      <c r="F38" s="800">
        <v>0</v>
      </c>
      <c r="G38" s="842" t="e">
        <f t="shared" si="2"/>
        <v>#DIV/0!</v>
      </c>
    </row>
    <row r="39" spans="1:7" ht="34.5" customHeight="1">
      <c r="A39" s="1325"/>
      <c r="B39" s="797" t="s">
        <v>496</v>
      </c>
      <c r="C39" s="835" t="s">
        <v>660</v>
      </c>
      <c r="D39" s="799" t="s">
        <v>661</v>
      </c>
      <c r="E39" s="800">
        <v>1342300</v>
      </c>
      <c r="F39" s="800">
        <v>1342280</v>
      </c>
      <c r="G39" s="837">
        <f t="shared" si="2"/>
        <v>0.9999851002011473</v>
      </c>
    </row>
    <row r="40" spans="1:7" ht="34.5" customHeight="1">
      <c r="A40" s="1325"/>
      <c r="B40" s="797" t="s">
        <v>496</v>
      </c>
      <c r="C40" s="835" t="s">
        <v>662</v>
      </c>
      <c r="D40" s="799" t="s">
        <v>656</v>
      </c>
      <c r="E40" s="800">
        <v>4079700</v>
      </c>
      <c r="F40" s="800">
        <v>4079700</v>
      </c>
      <c r="G40" s="837">
        <f t="shared" si="2"/>
        <v>1</v>
      </c>
    </row>
    <row r="41" spans="1:7" ht="32.25" customHeight="1" hidden="1" thickBot="1">
      <c r="A41" s="1325"/>
      <c r="B41" s="797" t="s">
        <v>496</v>
      </c>
      <c r="C41" s="835" t="s">
        <v>663</v>
      </c>
      <c r="D41" s="799" t="s">
        <v>647</v>
      </c>
      <c r="E41" s="800">
        <v>0</v>
      </c>
      <c r="F41" s="800">
        <v>0</v>
      </c>
      <c r="G41" s="837" t="e">
        <f t="shared" si="2"/>
        <v>#DIV/0!</v>
      </c>
    </row>
    <row r="42" spans="1:7" ht="35.25" customHeight="1" hidden="1">
      <c r="A42" s="1325"/>
      <c r="B42" s="797" t="s">
        <v>496</v>
      </c>
      <c r="C42" s="835" t="s">
        <v>664</v>
      </c>
      <c r="D42" s="799" t="s">
        <v>647</v>
      </c>
      <c r="E42" s="800">
        <v>0</v>
      </c>
      <c r="F42" s="800">
        <v>0</v>
      </c>
      <c r="G42" s="837" t="e">
        <f t="shared" si="2"/>
        <v>#DIV/0!</v>
      </c>
    </row>
    <row r="43" spans="1:7" ht="35.25" customHeight="1" hidden="1">
      <c r="A43" s="1325"/>
      <c r="B43" s="805" t="s">
        <v>496</v>
      </c>
      <c r="C43" s="839" t="s">
        <v>665</v>
      </c>
      <c r="D43" s="799" t="s">
        <v>666</v>
      </c>
      <c r="E43" s="841">
        <v>0</v>
      </c>
      <c r="F43" s="841">
        <v>0</v>
      </c>
      <c r="G43" s="842" t="e">
        <f t="shared" si="2"/>
        <v>#DIV/0!</v>
      </c>
    </row>
    <row r="44" spans="1:7" ht="32.25" customHeight="1" hidden="1">
      <c r="A44" s="1325"/>
      <c r="B44" s="877" t="s">
        <v>496</v>
      </c>
      <c r="C44" s="878" t="s">
        <v>667</v>
      </c>
      <c r="D44" s="879" t="s">
        <v>647</v>
      </c>
      <c r="E44" s="880">
        <v>0</v>
      </c>
      <c r="F44" s="880">
        <v>0</v>
      </c>
      <c r="G44" s="881" t="e">
        <f t="shared" si="2"/>
        <v>#DIV/0!</v>
      </c>
    </row>
    <row r="45" spans="1:7" ht="32.25" customHeight="1">
      <c r="A45" s="1325"/>
      <c r="B45" s="802" t="s">
        <v>496</v>
      </c>
      <c r="C45" s="803" t="s">
        <v>668</v>
      </c>
      <c r="D45" s="804" t="s">
        <v>659</v>
      </c>
      <c r="E45" s="213">
        <v>10000</v>
      </c>
      <c r="F45" s="213">
        <v>10000</v>
      </c>
      <c r="G45" s="870">
        <f t="shared" si="2"/>
        <v>1</v>
      </c>
    </row>
    <row r="46" spans="1:7" ht="32.25" customHeight="1">
      <c r="A46" s="1325"/>
      <c r="B46" s="802" t="s">
        <v>496</v>
      </c>
      <c r="C46" s="835" t="s">
        <v>669</v>
      </c>
      <c r="D46" s="799" t="s">
        <v>670</v>
      </c>
      <c r="E46" s="800">
        <v>20000</v>
      </c>
      <c r="F46" s="800">
        <v>20000</v>
      </c>
      <c r="G46" s="837">
        <f t="shared" si="2"/>
        <v>1</v>
      </c>
    </row>
    <row r="47" spans="1:7" ht="51" customHeight="1">
      <c r="A47" s="1325"/>
      <c r="B47" s="797" t="s">
        <v>496</v>
      </c>
      <c r="C47" s="835" t="s">
        <v>671</v>
      </c>
      <c r="D47" s="799" t="s">
        <v>647</v>
      </c>
      <c r="E47" s="800">
        <v>1340000</v>
      </c>
      <c r="F47" s="800">
        <v>1340000</v>
      </c>
      <c r="G47" s="837">
        <f t="shared" si="2"/>
        <v>1</v>
      </c>
    </row>
    <row r="48" spans="1:7" ht="32.25" customHeight="1" thickBot="1">
      <c r="A48" s="1325"/>
      <c r="B48" s="882" t="s">
        <v>496</v>
      </c>
      <c r="C48" s="866" t="s">
        <v>672</v>
      </c>
      <c r="D48" s="867" t="s">
        <v>673</v>
      </c>
      <c r="E48" s="868">
        <v>239700</v>
      </c>
      <c r="F48" s="868">
        <v>231300</v>
      </c>
      <c r="G48" s="883">
        <f t="shared" si="2"/>
        <v>0.9649561952440551</v>
      </c>
    </row>
    <row r="49" spans="1:7" ht="27" customHeight="1" thickBot="1">
      <c r="A49" s="1325"/>
      <c r="B49" s="884"/>
      <c r="C49" s="885" t="s">
        <v>674</v>
      </c>
      <c r="D49" s="886"/>
      <c r="E49" s="887">
        <f>SUM(E37:E48)</f>
        <v>9894800</v>
      </c>
      <c r="F49" s="887">
        <f>SUM(F37:F48)</f>
        <v>9877811.24</v>
      </c>
      <c r="G49" s="888">
        <f t="shared" si="2"/>
        <v>0.9982830618102437</v>
      </c>
    </row>
    <row r="50" spans="1:7" ht="30" customHeight="1">
      <c r="A50" s="1325"/>
      <c r="B50" s="793" t="s">
        <v>502</v>
      </c>
      <c r="C50" s="889" t="s">
        <v>675</v>
      </c>
      <c r="D50" s="795" t="s">
        <v>676</v>
      </c>
      <c r="E50" s="189">
        <v>50000</v>
      </c>
      <c r="F50" s="189">
        <v>50000</v>
      </c>
      <c r="G50" s="796">
        <f t="shared" si="2"/>
        <v>1</v>
      </c>
    </row>
    <row r="51" spans="1:7" ht="30" customHeight="1">
      <c r="A51" s="1325"/>
      <c r="B51" s="797" t="s">
        <v>502</v>
      </c>
      <c r="C51" s="890" t="s">
        <v>677</v>
      </c>
      <c r="D51" s="799" t="s">
        <v>673</v>
      </c>
      <c r="E51" s="800">
        <v>359000</v>
      </c>
      <c r="F51" s="800">
        <v>359000</v>
      </c>
      <c r="G51" s="837">
        <f t="shared" si="2"/>
        <v>1</v>
      </c>
    </row>
    <row r="52" spans="1:7" ht="30" customHeight="1" thickBot="1">
      <c r="A52" s="1326"/>
      <c r="B52" s="884"/>
      <c r="C52" s="885" t="s">
        <v>678</v>
      </c>
      <c r="D52" s="886"/>
      <c r="E52" s="887">
        <f>SUM(E50:E51)</f>
        <v>409000</v>
      </c>
      <c r="F52" s="887">
        <f>SUM(F50:F51)</f>
        <v>409000</v>
      </c>
      <c r="G52" s="888">
        <f>F52/E52</f>
        <v>1</v>
      </c>
    </row>
    <row r="53" spans="1:7" ht="48" customHeight="1" thickBot="1">
      <c r="A53" s="157" t="s">
        <v>409</v>
      </c>
      <c r="B53" s="851" t="s">
        <v>106</v>
      </c>
      <c r="C53" s="159" t="s">
        <v>107</v>
      </c>
      <c r="D53" s="159" t="s">
        <v>612</v>
      </c>
      <c r="E53" s="160" t="s">
        <v>108</v>
      </c>
      <c r="F53" s="165" t="s">
        <v>645</v>
      </c>
      <c r="G53" s="852" t="s">
        <v>109</v>
      </c>
    </row>
    <row r="54" spans="1:7" ht="30" customHeight="1" thickTop="1">
      <c r="A54" s="891"/>
      <c r="B54" s="797" t="s">
        <v>602</v>
      </c>
      <c r="C54" s="1309" t="s">
        <v>679</v>
      </c>
      <c r="D54" s="1311" t="s">
        <v>680</v>
      </c>
      <c r="E54" s="800">
        <v>5349500</v>
      </c>
      <c r="F54" s="800">
        <v>0</v>
      </c>
      <c r="G54" s="837">
        <f t="shared" si="2"/>
        <v>0</v>
      </c>
    </row>
    <row r="55" spans="1:7" ht="30" customHeight="1">
      <c r="A55" s="891"/>
      <c r="B55" s="797" t="s">
        <v>369</v>
      </c>
      <c r="C55" s="1310"/>
      <c r="D55" s="1312"/>
      <c r="E55" s="800">
        <v>1098200</v>
      </c>
      <c r="F55" s="800">
        <v>1098109</v>
      </c>
      <c r="G55" s="837">
        <f t="shared" si="2"/>
        <v>0.9999171371334912</v>
      </c>
    </row>
    <row r="56" spans="1:7" ht="30" customHeight="1" thickBot="1">
      <c r="A56" s="891"/>
      <c r="B56" s="884"/>
      <c r="C56" s="885" t="s">
        <v>681</v>
      </c>
      <c r="D56" s="886"/>
      <c r="E56" s="887">
        <f>SUM(E54:E55)</f>
        <v>6447700</v>
      </c>
      <c r="F56" s="887">
        <f>SUM(F54:F55)</f>
        <v>1098109</v>
      </c>
      <c r="G56" s="888">
        <f t="shared" si="2"/>
        <v>0.1703101881291003</v>
      </c>
    </row>
    <row r="57" spans="1:7" ht="24.75" customHeight="1">
      <c r="A57" s="891"/>
      <c r="B57" s="797" t="s">
        <v>512</v>
      </c>
      <c r="C57" s="890" t="s">
        <v>682</v>
      </c>
      <c r="D57" s="799" t="s">
        <v>683</v>
      </c>
      <c r="E57" s="800">
        <v>64900</v>
      </c>
      <c r="F57" s="800">
        <v>64811</v>
      </c>
      <c r="G57" s="837">
        <f t="shared" si="2"/>
        <v>0.9986286594761171</v>
      </c>
    </row>
    <row r="58" spans="1:7" ht="36.75" customHeight="1">
      <c r="A58" s="891"/>
      <c r="B58" s="797" t="s">
        <v>512</v>
      </c>
      <c r="C58" s="892" t="s">
        <v>684</v>
      </c>
      <c r="D58" s="804" t="s">
        <v>685</v>
      </c>
      <c r="E58" s="213">
        <v>6825700</v>
      </c>
      <c r="F58" s="213">
        <v>6791079.6</v>
      </c>
      <c r="G58" s="870">
        <f t="shared" si="2"/>
        <v>0.9949279341312979</v>
      </c>
    </row>
    <row r="59" spans="1:7" ht="26.25" customHeight="1">
      <c r="A59" s="891"/>
      <c r="B59" s="797" t="s">
        <v>17</v>
      </c>
      <c r="C59" s="890" t="s">
        <v>686</v>
      </c>
      <c r="D59" s="799" t="s">
        <v>687</v>
      </c>
      <c r="E59" s="800">
        <v>200000</v>
      </c>
      <c r="F59" s="800">
        <v>79880</v>
      </c>
      <c r="G59" s="837">
        <f t="shared" si="2"/>
        <v>0.3994</v>
      </c>
    </row>
    <row r="60" spans="1:7" ht="34.5" customHeight="1">
      <c r="A60" s="891"/>
      <c r="B60" s="805" t="s">
        <v>114</v>
      </c>
      <c r="C60" s="893" t="s">
        <v>688</v>
      </c>
      <c r="D60" s="871" t="s">
        <v>689</v>
      </c>
      <c r="E60" s="841">
        <v>84419612.47</v>
      </c>
      <c r="F60" s="841">
        <v>25110116.32</v>
      </c>
      <c r="G60" s="842">
        <f t="shared" si="2"/>
        <v>0.29744410789522785</v>
      </c>
    </row>
    <row r="61" spans="1:7" ht="34.5" customHeight="1">
      <c r="A61" s="891"/>
      <c r="B61" s="797" t="s">
        <v>114</v>
      </c>
      <c r="C61" s="890" t="s">
        <v>690</v>
      </c>
      <c r="D61" s="799" t="s">
        <v>691</v>
      </c>
      <c r="E61" s="800">
        <v>100218.83</v>
      </c>
      <c r="F61" s="800">
        <v>0</v>
      </c>
      <c r="G61" s="837">
        <f t="shared" si="2"/>
        <v>0</v>
      </c>
    </row>
    <row r="62" spans="1:7" ht="35.25" customHeight="1" thickBot="1">
      <c r="A62" s="891"/>
      <c r="B62" s="894" t="s">
        <v>114</v>
      </c>
      <c r="C62" s="895" t="s">
        <v>692</v>
      </c>
      <c r="D62" s="896" t="s">
        <v>685</v>
      </c>
      <c r="E62" s="897">
        <v>6825700</v>
      </c>
      <c r="F62" s="897">
        <v>0</v>
      </c>
      <c r="G62" s="898">
        <f t="shared" si="2"/>
        <v>0</v>
      </c>
    </row>
    <row r="63" spans="1:7" ht="30" customHeight="1" thickBot="1" thickTop="1">
      <c r="A63" s="899"/>
      <c r="B63" s="900"/>
      <c r="C63" s="901" t="s">
        <v>111</v>
      </c>
      <c r="D63" s="902"/>
      <c r="E63" s="903">
        <f>E49+E57+E59+E62+E36+E52+E56+E60+E61+E58</f>
        <v>127437631.3</v>
      </c>
      <c r="F63" s="903">
        <f>F49+F57+F59+F62+F36+F52+F56+F60+F61+F58</f>
        <v>54204532.92</v>
      </c>
      <c r="G63" s="904">
        <f t="shared" si="2"/>
        <v>0.4253416543218502</v>
      </c>
    </row>
    <row r="64" spans="1:7" ht="12.75">
      <c r="A64" s="905"/>
      <c r="B64" s="905"/>
      <c r="C64" s="905"/>
      <c r="D64" s="905"/>
      <c r="E64" s="905"/>
      <c r="F64" s="905"/>
      <c r="G64" s="906"/>
    </row>
    <row r="65" spans="1:7" ht="63.75" customHeight="1">
      <c r="A65" s="1313"/>
      <c r="B65" s="1313"/>
      <c r="C65" s="1314"/>
      <c r="D65" s="1313"/>
      <c r="E65" s="1313"/>
      <c r="F65" s="1313"/>
      <c r="G65" s="1313"/>
    </row>
  </sheetData>
  <sheetProtection/>
  <mergeCells count="15">
    <mergeCell ref="A22:A23"/>
    <mergeCell ref="A24:C24"/>
    <mergeCell ref="A26:E26"/>
    <mergeCell ref="F26:G26"/>
    <mergeCell ref="A31:A36"/>
    <mergeCell ref="C54:C55"/>
    <mergeCell ref="D54:D55"/>
    <mergeCell ref="A65:B65"/>
    <mergeCell ref="C65:G65"/>
    <mergeCell ref="C16:F16"/>
    <mergeCell ref="A1:F1"/>
    <mergeCell ref="A3:A15"/>
    <mergeCell ref="A17:F17"/>
    <mergeCell ref="A37:A52"/>
    <mergeCell ref="A21:C21"/>
  </mergeCells>
  <printOptions/>
  <pageMargins left="0.31496062992125984" right="0.15748031496062992" top="0.4724409448818898" bottom="0.5118110236220472" header="0.1968503937007874" footer="0.2362204724409449"/>
  <pageSetup horizontalDpi="600" verticalDpi="600" orientation="landscape" paperSize="9" scale="85" r:id="rId1"/>
  <headerFooter>
    <oddFooter>&amp;L&amp;"Times New Roman,Obyčejné"Závěrečný účet 2012
</oddFooter>
  </headerFooter>
  <rowBreaks count="4" manualBreakCount="4">
    <brk id="16" max="6" man="1"/>
    <brk id="25" max="6" man="1"/>
    <brk id="52" max="6" man="1"/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Pražáková Marcela</dc:creator>
  <cp:keywords/>
  <dc:description/>
  <cp:lastModifiedBy> </cp:lastModifiedBy>
  <cp:lastPrinted>2013-04-15T10:12:08Z</cp:lastPrinted>
  <dcterms:created xsi:type="dcterms:W3CDTF">2001-10-18T11:13:00Z</dcterms:created>
  <dcterms:modified xsi:type="dcterms:W3CDTF">2013-04-25T07:22:36Z</dcterms:modified>
  <cp:category/>
  <cp:version/>
  <cp:contentType/>
  <cp:contentStatus/>
</cp:coreProperties>
</file>